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3.xml" ContentType="application/vnd.openxmlformats-officedocument.drawing+xml"/>
  <Override PartName="/xl/worksheets/sheet24.xml" ContentType="application/vnd.openxmlformats-officedocument.spreadsheetml.worksheet+xml"/>
  <Override PartName="/xl/drawings/drawing14.xml" ContentType="application/vnd.openxmlformats-officedocument.drawing+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0" yWindow="3150" windowWidth="15180" windowHeight="8325" tabRatio="949" firstSheet="1" activeTab="7"/>
  </bookViews>
  <sheets>
    <sheet name="Instructions" sheetId="1" r:id="rId1"/>
    <sheet name="Invoice Cover Page" sheetId="2" r:id="rId2"/>
    <sheet name="Sample" sheetId="3" r:id="rId3"/>
    <sheet name="Program Income Instructions" sheetId="4" r:id="rId4"/>
    <sheet name="Program Income Form" sheetId="5" r:id="rId5"/>
    <sheet name="Other Federal Funds" sheetId="6" r:id="rId6"/>
    <sheet name="YTD ALARMS" sheetId="7" r:id="rId7"/>
    <sheet name="Jul-16" sheetId="8" r:id="rId8"/>
    <sheet name="Aug-16" sheetId="9" r:id="rId9"/>
    <sheet name="Sep-16" sheetId="10" r:id="rId10"/>
    <sheet name="9.30.16 FFR" sheetId="11" r:id="rId11"/>
    <sheet name="Oct-16" sheetId="12" r:id="rId12"/>
    <sheet name="Nov-16" sheetId="13" r:id="rId13"/>
    <sheet name="Dec-16" sheetId="14" r:id="rId14"/>
    <sheet name="Jan-17" sheetId="15" r:id="rId15"/>
    <sheet name="Feb-17" sheetId="16" r:id="rId16"/>
    <sheet name="Mar-17" sheetId="17" r:id="rId17"/>
    <sheet name="3.31.17 FFR" sheetId="18" r:id="rId18"/>
    <sheet name="Apr-17" sheetId="19" r:id="rId19"/>
    <sheet name="May-17" sheetId="20" r:id="rId20"/>
    <sheet name="Jun-17" sheetId="21" r:id="rId21"/>
    <sheet name="Jul-17" sheetId="22" r:id="rId22"/>
    <sheet name="Aug-17" sheetId="23" r:id="rId23"/>
    <sheet name="Sep-17" sheetId="24" r:id="rId24"/>
    <sheet name="9.30.17 FFR" sheetId="25" r:id="rId25"/>
    <sheet name="Oct-17" sheetId="26" r:id="rId26"/>
    <sheet name="Nov-17" sheetId="27" r:id="rId27"/>
    <sheet name="Dec-17" sheetId="28" r:id="rId28"/>
    <sheet name="12.31.17 FINAL FFR" sheetId="29" r:id="rId29"/>
  </sheets>
  <definedNames>
    <definedName name="_xlnm.Print_Area" localSheetId="28">'12.31.17 FINAL FFR'!$A$1:$E$40</definedName>
    <definedName name="_xlnm.Print_Area" localSheetId="17">'3.31.17 FFR'!$A$1:$E$40</definedName>
    <definedName name="_xlnm.Print_Area" localSheetId="10">'9.30.16 FFR'!$A$1:$E$40</definedName>
    <definedName name="_xlnm.Print_Area" localSheetId="24">'9.30.17 FFR'!$A$3:$E$42</definedName>
    <definedName name="_xlnm.Print_Area" localSheetId="18">'Apr-17'!$A$1:$L$22</definedName>
    <definedName name="_xlnm.Print_Area" localSheetId="8">'Aug-16'!$A$1:$L$22</definedName>
    <definedName name="_xlnm.Print_Area" localSheetId="22">'Aug-17'!$A$1:$L$22</definedName>
    <definedName name="_xlnm.Print_Area" localSheetId="13">'Dec-16'!$A$1:$L$22</definedName>
    <definedName name="_xlnm.Print_Area" localSheetId="27">'Dec-17'!$A$1:$L$22</definedName>
    <definedName name="_xlnm.Print_Area" localSheetId="15">'Feb-17'!$A$1:$L$22</definedName>
    <definedName name="_xlnm.Print_Area" localSheetId="14">'Jan-17'!$A$1:$L$22</definedName>
    <definedName name="_xlnm.Print_Area" localSheetId="7">'Jul-16'!$A$1:$L$22</definedName>
    <definedName name="_xlnm.Print_Area" localSheetId="21">'Jul-17'!$A$1:$L$22</definedName>
    <definedName name="_xlnm.Print_Area" localSheetId="20">'Jun-17'!$A$1:$L$22</definedName>
    <definedName name="_xlnm.Print_Area" localSheetId="16">'Mar-17'!$A$1:$L$22</definedName>
    <definedName name="_xlnm.Print_Area" localSheetId="19">'May-17'!$A$1:$L$22</definedName>
    <definedName name="_xlnm.Print_Area" localSheetId="12">'Nov-16'!$A$1:$L$22</definedName>
    <definedName name="_xlnm.Print_Area" localSheetId="26">'Nov-17'!$A$1:$L$22</definedName>
    <definedName name="_xlnm.Print_Area" localSheetId="11">'Oct-16'!$A$1:$L$22</definedName>
    <definedName name="_xlnm.Print_Area" localSheetId="25">'Oct-17'!$A$1:$L$22</definedName>
    <definedName name="_xlnm.Print_Area" localSheetId="2">'Sample'!$A$1:$L$21</definedName>
    <definedName name="_xlnm.Print_Area" localSheetId="9">'Sep-16'!$A$1:$L$22</definedName>
    <definedName name="_xlnm.Print_Area" localSheetId="23">'Sep-17'!$A$1:$L$22</definedName>
    <definedName name="_xlnm.Print_Area" localSheetId="6">'YTD ALARMS'!$A$2:$J$23</definedName>
  </definedNames>
  <calcPr fullCalcOnLoad="1"/>
</workbook>
</file>

<file path=xl/sharedStrings.xml><?xml version="1.0" encoding="utf-8"?>
<sst xmlns="http://schemas.openxmlformats.org/spreadsheetml/2006/main" count="1185" uniqueCount="249">
  <si>
    <t>From:</t>
  </si>
  <si>
    <t>To:</t>
  </si>
  <si>
    <t>Program Name:</t>
  </si>
  <si>
    <t>Date:</t>
  </si>
  <si>
    <t>Program Start Date:</t>
  </si>
  <si>
    <t>Federal Tax ID#:</t>
  </si>
  <si>
    <t>Period Claiming:</t>
  </si>
  <si>
    <t>Final Claim:</t>
  </si>
  <si>
    <t>Request Number:</t>
  </si>
  <si>
    <t>Funds Requested:</t>
  </si>
  <si>
    <t>Contact Person:</t>
  </si>
  <si>
    <t>Phone Number:</t>
  </si>
  <si>
    <t>Email Address:</t>
  </si>
  <si>
    <t>PROGRAM DIRECTOR</t>
  </si>
  <si>
    <t>OR</t>
  </si>
  <si>
    <t>FINANCIAL OFFICER</t>
  </si>
  <si>
    <t>DATE</t>
  </si>
  <si>
    <t>GRANT NUMBER:</t>
  </si>
  <si>
    <t>BUDGET TOTAL</t>
  </si>
  <si>
    <t>YEAR-TO-DATE</t>
  </si>
  <si>
    <t>FUNDING CATEGORIES</t>
  </si>
  <si>
    <t>BUDGET ITEM</t>
  </si>
  <si>
    <t>CNCS</t>
  </si>
  <si>
    <t>GRANTEE</t>
  </si>
  <si>
    <t>A. Personnel Expenses</t>
  </si>
  <si>
    <t>B. Personnel Fringe Benefits</t>
  </si>
  <si>
    <t>C.1 Staff Travel</t>
  </si>
  <si>
    <t>C.2 Member Travel</t>
  </si>
  <si>
    <t>D. Equipment</t>
  </si>
  <si>
    <t>E. Supplies</t>
  </si>
  <si>
    <t>F. Contractual &amp; Consultant Services</t>
  </si>
  <si>
    <t>G.1 Staff Training</t>
  </si>
  <si>
    <t>G.2 Member Training</t>
  </si>
  <si>
    <t>H. Evaluation</t>
  </si>
  <si>
    <t>I. Other</t>
  </si>
  <si>
    <t>Amount to be Paid:</t>
  </si>
  <si>
    <t>CURRENT EXPENSES</t>
  </si>
  <si>
    <t>* Do not round up or down.  Reimbursements will only be made for actual, precise expenditure data.</t>
  </si>
  <si>
    <t>Enter Legal Applicant information in Address Box.</t>
  </si>
  <si>
    <t>Enter the Program Name</t>
  </si>
  <si>
    <t>Enter the Date the Invoice was completed</t>
  </si>
  <si>
    <t>Enter the Program Start Date</t>
  </si>
  <si>
    <t>Enter the Commission ID Number</t>
  </si>
  <si>
    <t>Reimbursement Request Instructions:</t>
  </si>
  <si>
    <t>Enter the Federal Tax ID Number</t>
  </si>
  <si>
    <t>Enter the Period Covered by the Reimbursement Request</t>
  </si>
  <si>
    <t>Check the appropriate box under the Final Claim</t>
  </si>
  <si>
    <t>Enter the Total Funds Requested</t>
  </si>
  <si>
    <t>* Must be equal to the total CNCS Share for all PER's included in the reimbursement request.</t>
  </si>
  <si>
    <t>Enter the Name, Phone Number, and Email of the primary fiscal contact person.</t>
  </si>
  <si>
    <t>Enter the Request Number</t>
  </si>
  <si>
    <t>* Request Number is sequential, starting at #1 for each program year.</t>
  </si>
  <si>
    <t>* Reimbursements will only be made payable to the Legal Applicant.</t>
  </si>
  <si>
    <t>Enter the following information on the Invoice Cover Page.</t>
  </si>
  <si>
    <t>A)</t>
  </si>
  <si>
    <t>B)</t>
  </si>
  <si>
    <t>C)</t>
  </si>
  <si>
    <t>D)</t>
  </si>
  <si>
    <t>E)</t>
  </si>
  <si>
    <t>Obtain approval and signature from Program Director or Financial Officer</t>
  </si>
  <si>
    <t>Print the Invoice Cover Page on Legal Applicant Letterhead</t>
  </si>
  <si>
    <t>F)</t>
  </si>
  <si>
    <t>CALIFORNIAVOLUNTEERS USE ONLY</t>
  </si>
  <si>
    <t>Enter CV Grant/Contract Number (Located in the upper right hand corner on the Contract Face Sheet)</t>
  </si>
  <si>
    <t>CV APPROVAL</t>
  </si>
  <si>
    <t>1.  Federal Agency or Organization to Which Report is Submitted</t>
  </si>
  <si>
    <t>2.Federal Grant Number Assigned by CNCS</t>
  </si>
  <si>
    <t>Corporation for National Service</t>
  </si>
  <si>
    <t>3.  Recipient Organization (please include name and complete address and zip code)</t>
  </si>
  <si>
    <t>4. Employer Identification No.</t>
  </si>
  <si>
    <t>No</t>
  </si>
  <si>
    <t>9.  Period Covered by this Report</t>
  </si>
  <si>
    <t>From: (Month,Day, Year)</t>
  </si>
  <si>
    <t>To: (Month,Day, Year)</t>
  </si>
  <si>
    <t xml:space="preserve">                                         </t>
  </si>
  <si>
    <t>10.  Transactions:</t>
  </si>
  <si>
    <t>I</t>
  </si>
  <si>
    <t>II</t>
  </si>
  <si>
    <t>III</t>
  </si>
  <si>
    <t>Previously Reported</t>
  </si>
  <si>
    <t>This Period</t>
  </si>
  <si>
    <t>Cumulative</t>
  </si>
  <si>
    <t>a.  Total Outlays</t>
  </si>
  <si>
    <t>d.  Total Unliquidated Obligations</t>
  </si>
  <si>
    <t>e.  Recipient Share of Unliquidated Obligations</t>
  </si>
  <si>
    <t>f.   Federal Share of  Unliquidated Obligations</t>
  </si>
  <si>
    <t>h.  Total Federal Funds Authorized For This Funding Period</t>
  </si>
  <si>
    <t>i.  Unobligated balance of Federal Funds (sum of line h. minus line g)</t>
  </si>
  <si>
    <t>Name (typed or printed)</t>
  </si>
  <si>
    <t>Title (typed or printed)</t>
  </si>
  <si>
    <t xml:space="preserve">Telephone Number (please include </t>
  </si>
  <si>
    <t>area code, number and extension)</t>
  </si>
  <si>
    <t>Signature of Authorized Certifying Official</t>
  </si>
  <si>
    <t>Date Report Submitted</t>
  </si>
  <si>
    <t>b.  Recipient Share of Outlays</t>
  </si>
  <si>
    <t>c. Federal Share</t>
  </si>
  <si>
    <t xml:space="preserve">                       that all outlays and unliquidated obligations are for the purpose set forth in the award documents.</t>
  </si>
  <si>
    <t>Create a expense report for each month included in the reimbursement request.</t>
  </si>
  <si>
    <t>* Expense Reports for several consecutive months may be included in one reimbursement request.</t>
  </si>
  <si>
    <t>Attach all of the applicable Expense Reports to the Invoice Cover Page printed on Legal Applicant Letterhead</t>
  </si>
  <si>
    <t>Make two copies of the complete Reimbursement Request - Invoice Cover Page and Expense Report and mail the</t>
  </si>
  <si>
    <t>* Sign the Expense Report on the designated line.</t>
  </si>
  <si>
    <t>* This number is the last three or four characters of the CV Contract Number. Example - F07 or C107</t>
  </si>
  <si>
    <t>5.  Recipient Account No. (Contract Number)</t>
  </si>
  <si>
    <t>YES</t>
  </si>
  <si>
    <t>* Make sure you fill in the header on each of the expense reports with the following information :</t>
  </si>
  <si>
    <t xml:space="preserve">       -Program name</t>
  </si>
  <si>
    <t xml:space="preserve">       -Legal Applicant</t>
  </si>
  <si>
    <t xml:space="preserve">                                      </t>
  </si>
  <si>
    <t>To view the header, click on "View" in the tool bar, then on "Header and Footer...".</t>
  </si>
  <si>
    <t>Then click on the "Custom Header" button and fill in the information.</t>
  </si>
  <si>
    <t xml:space="preserve"> </t>
  </si>
  <si>
    <t>Subtotal:</t>
  </si>
  <si>
    <t>%</t>
  </si>
  <si>
    <t>J. Member Living Allowance</t>
  </si>
  <si>
    <t>K. Member FICA</t>
  </si>
  <si>
    <t>L. Member Worker's Compensation</t>
  </si>
  <si>
    <t>M. Member Health Care</t>
  </si>
  <si>
    <t>Overall Match %:</t>
  </si>
  <si>
    <t>Section I.   Program Operating &amp; Member Costs</t>
  </si>
  <si>
    <t>Total:</t>
  </si>
  <si>
    <t xml:space="preserve">Signature of Preparer:_______________________________    Date:__________ </t>
  </si>
  <si>
    <t>Previously Section II.            A. Living Allowance</t>
  </si>
  <si>
    <t xml:space="preserve">Section II.   Admin. Costs </t>
  </si>
  <si>
    <t>Section I.     Program Operating &amp; Member Costs</t>
  </si>
  <si>
    <t xml:space="preserve">Section II.      Admin. Costs </t>
  </si>
  <si>
    <t>Previously Section II.            B.1 FICA</t>
  </si>
  <si>
    <t>Previously Section II.            B.2 Worker's Compensation</t>
  </si>
  <si>
    <t>Previously Section II.            B.3 Health Care</t>
  </si>
  <si>
    <t xml:space="preserve">Section II.     Admin. Costs </t>
  </si>
  <si>
    <t xml:space="preserve">Signature of Preparer:_______________________________     Date:__________ </t>
  </si>
  <si>
    <t xml:space="preserve">Section II.    Admin. Costs </t>
  </si>
  <si>
    <t xml:space="preserve">Signature of Preparer:______________________________     Date:__________ </t>
  </si>
  <si>
    <t>K.  Member FICA</t>
  </si>
  <si>
    <t>M.  Member Health Care</t>
  </si>
  <si>
    <t>M. Member  Health Care</t>
  </si>
  <si>
    <t>11. Remarks:</t>
  </si>
  <si>
    <t xml:space="preserve">12.  Certification: I certify to the best of my knowledge and belief that this report is correct and complete and  </t>
  </si>
  <si>
    <t xml:space="preserve">Signature of Preparer:_______________________________________     Date:_____________ </t>
  </si>
  <si>
    <t>BALANCE REMAINING</t>
  </si>
  <si>
    <t>Go to the FSR for the correct period</t>
  </si>
  <si>
    <t>Fill out the light green areas with your information</t>
  </si>
  <si>
    <t>* Federal Grant Number Assigned to CNCS</t>
  </si>
  <si>
    <t>*Recipient Organization is your LEGAL APPLICANT name and address</t>
  </si>
  <si>
    <t>*Employer Identification No. is your Federal Tax ID Number (FEIN)</t>
  </si>
  <si>
    <t>*Recipient Account No. is your contract number</t>
  </si>
  <si>
    <t>*Final Report - make sure this is correct</t>
  </si>
  <si>
    <t>*Basis is Cash or Acrual Basis</t>
  </si>
  <si>
    <t>*Remarks is any information you feel is necessary that is not on report</t>
  </si>
  <si>
    <t>Print out a copy, sign it and mail it to CV on or before the due date stated</t>
  </si>
  <si>
    <t>g.  Total Federal Share</t>
  </si>
  <si>
    <t>8. Funding/Grant Period</t>
  </si>
  <si>
    <t>Your Overall Match year is:</t>
  </si>
  <si>
    <t>Section II: Admin/Indirect Costs</t>
  </si>
  <si>
    <t>CNCS Share</t>
  </si>
  <si>
    <t>Grantee Share</t>
  </si>
  <si>
    <t>Current YTD Overall Match %:</t>
  </si>
  <si>
    <t>Funding Category</t>
  </si>
  <si>
    <t>Current YTD Section II:</t>
  </si>
  <si>
    <t>Difference:</t>
  </si>
  <si>
    <t>Current YTD  Section II:</t>
  </si>
  <si>
    <t>Correct YTD Section II:</t>
  </si>
  <si>
    <t>Explanation of Section II Alarm Category:</t>
  </si>
  <si>
    <t>Your minimum match Amount is:</t>
  </si>
  <si>
    <t>Maximum YTD   Section II</t>
  </si>
  <si>
    <t>This is the amount that you have reported YTD</t>
  </si>
  <si>
    <t>This is the maximum amount that should have been reported YTD</t>
  </si>
  <si>
    <t xml:space="preserve">If this amount is negative, then you have gone over the maximum allowed amount for </t>
  </si>
  <si>
    <t>If this amount is positive, then you are allowed to report that much more of Section II expeneses.</t>
  </si>
  <si>
    <t>Enter the Contract End Date</t>
  </si>
  <si>
    <t>Section II by that figure</t>
  </si>
  <si>
    <t xml:space="preserve"> AmeriCorps</t>
  </si>
  <si>
    <t>Program Income Form</t>
  </si>
  <si>
    <t>Program Year:</t>
  </si>
  <si>
    <t>5. Account No. (Contract Number)</t>
  </si>
  <si>
    <t xml:space="preserve">A. Has your program received  program income in period cover by this report (Yes or No)? </t>
  </si>
  <si>
    <t>B. If you answered Yes to question "A," Please  answer questions C through F.</t>
  </si>
  <si>
    <t>Program Income:</t>
  </si>
  <si>
    <t>C. Total Federal program income earned</t>
  </si>
  <si>
    <t>D. Program income expended in accordance with the deduction alternative</t>
  </si>
  <si>
    <t>E.  Program income expended in accordance with the addition alternative</t>
  </si>
  <si>
    <t>F. Unexpended program income (line C minus line D or line E)</t>
  </si>
  <si>
    <t xml:space="preserve">12.  Certification: I certify to the best of my knowledge and belief that this report is correct and complete  </t>
  </si>
  <si>
    <t>and that all outlays and unliquidated obligations are for the purpose set forth in the award documents.</t>
  </si>
  <si>
    <t>Program Income Form Instructions</t>
  </si>
  <si>
    <t>General Instructions</t>
  </si>
  <si>
    <t>Please fill our the Program Income Form completely. Once this form has been completed, you must sign, date, and mail this form along with your Financial Status Report.</t>
  </si>
  <si>
    <t>C. Total Federal Program Income Earned</t>
  </si>
  <si>
    <t>Enter the amount of Federal program income earned. Do not report any program income here that is being allocated as part of the recipient's share of expenditures. i.e. If all of your program income is used as match, it does not need to be reported.</t>
  </si>
  <si>
    <t>D. Program Income Expended in Accordance With the Deduction Alternative</t>
  </si>
  <si>
    <t>Enter the amount of program income that was used to reduce the Federal share of the total project costs.</t>
  </si>
  <si>
    <t>E. Program Income Expended in Accordance With the Addition Alternative</t>
  </si>
  <si>
    <t>Enter the amount of program income that was added to funds committed to the total project costs and expended to further eligible project or program activities.</t>
  </si>
  <si>
    <t>F. Unexpended Program Income (Line C Minus Line D or Line E)</t>
  </si>
  <si>
    <t>Enter the amount of Line C minus Line D or Line E. This amount equals the program income that has been earned but not expended, as of the reporting period end date.</t>
  </si>
  <si>
    <t xml:space="preserve">original and two copies to the CaliforniaVolunteers.  You may also want to keep a copy of the Reimbursement </t>
  </si>
  <si>
    <t>Request for your records.</t>
  </si>
  <si>
    <t>*Final Report - make sure this is correct - yes or no</t>
  </si>
  <si>
    <t>*Basis is Cash or Acrual Basis for your organization</t>
  </si>
  <si>
    <t>6. Final Report (Y/N)</t>
  </si>
  <si>
    <r>
      <t xml:space="preserve">7. Basis </t>
    </r>
    <r>
      <rPr>
        <b/>
        <sz val="8"/>
        <rFont val="Arial"/>
        <family val="2"/>
      </rPr>
      <t>(Cash/Accrual)</t>
    </r>
  </si>
  <si>
    <r>
      <t xml:space="preserve">To: </t>
    </r>
    <r>
      <rPr>
        <sz val="8"/>
        <rFont val="Arial"/>
        <family val="2"/>
      </rPr>
      <t>(Month, Day, Year)</t>
    </r>
  </si>
  <si>
    <r>
      <rPr>
        <sz val="9"/>
        <rFont val="Arial"/>
        <family val="2"/>
      </rPr>
      <t>From</t>
    </r>
    <r>
      <rPr>
        <sz val="8"/>
        <rFont val="Arial"/>
        <family val="2"/>
      </rPr>
      <t xml:space="preserve">: </t>
    </r>
    <r>
      <rPr>
        <sz val="6"/>
        <rFont val="Arial"/>
        <family val="2"/>
      </rPr>
      <t>(Month/Day/Year)</t>
    </r>
  </si>
  <si>
    <r>
      <t xml:space="preserve">CNCS Share =   (Sec. I  x  .0526) x </t>
    </r>
    <r>
      <rPr>
        <b/>
        <sz val="12"/>
        <color indexed="8"/>
        <rFont val="Palatino"/>
        <family val="1"/>
      </rPr>
      <t xml:space="preserve"> .8</t>
    </r>
  </si>
  <si>
    <t>Federal Financial Report</t>
  </si>
  <si>
    <t>This FFR is due on April 15th to CV</t>
  </si>
  <si>
    <t>This FFR is due on October 15th to CV</t>
  </si>
  <si>
    <t>Go to the FFR for the correct period</t>
  </si>
  <si>
    <t>Your program may not need to submit all 4 of the FFRs</t>
  </si>
  <si>
    <t>Please submit with each FFR.</t>
  </si>
  <si>
    <r>
      <rPr>
        <b/>
        <sz val="14"/>
        <color indexed="10"/>
        <rFont val="Arial"/>
        <family val="2"/>
      </rPr>
      <t xml:space="preserve">Financial Status </t>
    </r>
    <r>
      <rPr>
        <b/>
        <sz val="14"/>
        <rFont val="Arial"/>
        <family val="2"/>
      </rPr>
      <t>Report Instructions:</t>
    </r>
  </si>
  <si>
    <t>AmeriCorps Federal Funds Form</t>
  </si>
  <si>
    <t>2. Federal Grant Number Assigned by CNCS</t>
  </si>
  <si>
    <t>Corporation for National and Community Service</t>
  </si>
  <si>
    <t>Please submit with each FFR and Program Income Form</t>
  </si>
  <si>
    <t xml:space="preserve">A. Were any federal funds other than funds from the corporation reported as Grantee Match? (Yes or No)? </t>
  </si>
  <si>
    <t>B. If you answered Yes to question "A," Please fill out the form below</t>
  </si>
  <si>
    <t xml:space="preserve">    If you answered No to question "A," Skip to box 12 to and certify completion of this form</t>
  </si>
  <si>
    <t>Name of Federal Agency (without abbreviation)</t>
  </si>
  <si>
    <t>Grant or Contract Number</t>
  </si>
  <si>
    <t>CFDA Number or "N/A" if Contract</t>
  </si>
  <si>
    <t>Amount expended towards the AmC YTD</t>
  </si>
  <si>
    <t>Telephone Number (please include area code, number and extension)</t>
  </si>
  <si>
    <t>CaliforniaVolunteers</t>
  </si>
  <si>
    <t>Sacramento, CA 95814</t>
  </si>
  <si>
    <t>ATTENTION: FISCAL OFFICE</t>
  </si>
  <si>
    <t>Certification: I certify to the best of my knowledge that this report is correct and that all expenditures are for purposes set forth and approved in the Grant Award.  I further certify to the best of my knowledge that none of the state funds will be used to assist, promote, or deter union organizing during the life of the contract, including extensions or renewals thereof.</t>
  </si>
  <si>
    <t>CV ID:</t>
  </si>
  <si>
    <t>CV Contract #:</t>
  </si>
  <si>
    <t>CFDA #:</t>
  </si>
  <si>
    <t>This FFR is due on January 31st to CV</t>
  </si>
  <si>
    <t>Program End Date:</t>
  </si>
  <si>
    <t>N. Other Member Costs</t>
  </si>
  <si>
    <t>NO</t>
  </si>
  <si>
    <t>□</t>
  </si>
  <si>
    <t xml:space="preserve">  not submit a FSR.</t>
  </si>
  <si>
    <t>1400 10th street</t>
  </si>
  <si>
    <r>
      <t xml:space="preserve">CNCS Share =   (Sec. I  x  .0526) x </t>
    </r>
    <r>
      <rPr>
        <b/>
        <sz val="12"/>
        <color indexed="8"/>
        <rFont val="Palatino"/>
        <family val="1"/>
      </rPr>
      <t xml:space="preserve"> .6</t>
    </r>
  </si>
  <si>
    <t>CNCS Share = (Sec. I x .0526) x .6</t>
  </si>
  <si>
    <t>* Example - 15ACHCA, 14AFHCA</t>
  </si>
  <si>
    <t xml:space="preserve">*If your program does not incurr any costs before 10/1/15, you do not need to </t>
  </si>
  <si>
    <t xml:space="preserve">  submit the 9/30/15 FFR, but you do need to inform your GMA that you will</t>
  </si>
  <si>
    <t xml:space="preserve">* Example - 10/1/15-10/31/15 </t>
  </si>
  <si>
    <t xml:space="preserve">       - This will be either 15ACHY22-CXX or 14AFHY21-FXX or 14AFHY22-FXXX</t>
  </si>
  <si>
    <t>* Example - 15ACHY22-CXX, 14AFHY21-FXX or 14AFHY22-FXXX</t>
  </si>
  <si>
    <t>* Example - 15ACHY22-CXX, 14AFHY21-FXX or 14AFHY22-FXX</t>
  </si>
  <si>
    <t>2016-2017</t>
  </si>
  <si>
    <t>2016-17 AmeriCorps</t>
  </si>
  <si>
    <t>LEGAL APPLICANT NAME                     Payee Data Record</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</si>
</sst>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_);[Red]\(&quot;$&quot;#,##0.000\)"/>
    <numFmt numFmtId="166" formatCode="0.0"/>
    <numFmt numFmtId="167" formatCode="&quot;$&quot;#,##0.0_);[Red]\(&quot;$&quot;#,##0.0\)"/>
    <numFmt numFmtId="168" formatCode="&quot;$&quot;#,##0"/>
    <numFmt numFmtId="169" formatCode="0_);[Red]\(0\)"/>
    <numFmt numFmtId="170" formatCode="#,##0.00000_);[Red]\(#,##0.00000\)"/>
    <numFmt numFmtId="171" formatCode="#,##0.000_);[Red]\(#,##0.000\)"/>
    <numFmt numFmtId="172" formatCode="#,##0.0_);[Red]\(#,##0.0\)"/>
    <numFmt numFmtId="173" formatCode="#,##0.0"/>
    <numFmt numFmtId="174" formatCode="&quot;$&quot;#,##0.00"/>
    <numFmt numFmtId="175" formatCode="mmmm\ d\,\ yyyy"/>
    <numFmt numFmtId="176" formatCode="_(&quot;$&quot;* #,##0_);_(&quot;$&quot;* \(#,##0\);_(&quot;$&quot;* &quot;-&quot;??_);_(@_)"/>
    <numFmt numFmtId="177" formatCode="&quot;Yes&quot;;&quot;Yes&quot;;&quot;No&quot;"/>
    <numFmt numFmtId="178" formatCode="&quot;True&quot;;&quot;True&quot;;&quot;False&quot;"/>
    <numFmt numFmtId="179" formatCode="&quot;On&quot;;&quot;On&quot;;&quot;Off&quot;"/>
    <numFmt numFmtId="180" formatCode="[$€-2]\ #,##0.00_);[Red]\([$€-2]\ #,##0.00\)"/>
    <numFmt numFmtId="181" formatCode="[&lt;=9999999]###\-####;\(###\)\ ###\-####"/>
    <numFmt numFmtId="182" formatCode="[$-409]dddd\,\ mmmm\ dd\,\ yyyy"/>
    <numFmt numFmtId="183" formatCode="[$-409]h:mm:ss\ AM/PM"/>
    <numFmt numFmtId="184" formatCode="0.0000"/>
    <numFmt numFmtId="185" formatCode="0.000"/>
    <numFmt numFmtId="186" formatCode="0.0000%"/>
    <numFmt numFmtId="187" formatCode="&quot;$&quot;#,##0.0000_);[Red]\(&quot;$&quot;#,##0.0000\)"/>
    <numFmt numFmtId="188" formatCode="&quot;$&quot;#,##0.0_);\(&quot;$&quot;#,##0.0\)"/>
  </numFmts>
  <fonts count="107">
    <font>
      <sz val="10"/>
      <name val="Arial"/>
      <family val="0"/>
    </font>
    <font>
      <sz val="10"/>
      <name val="Palatino"/>
      <family val="0"/>
    </font>
    <font>
      <u val="single"/>
      <sz val="6"/>
      <color indexed="36"/>
      <name val="Palatino"/>
      <family val="0"/>
    </font>
    <font>
      <u val="single"/>
      <sz val="10"/>
      <color indexed="12"/>
      <name val="Palatino"/>
      <family val="0"/>
    </font>
    <font>
      <b/>
      <sz val="12"/>
      <name val="Palatino"/>
      <family val="0"/>
    </font>
    <font>
      <sz val="10"/>
      <name val="Geneva"/>
      <family val="0"/>
    </font>
    <font>
      <sz val="12"/>
      <name val="Palatino"/>
      <family val="0"/>
    </font>
    <font>
      <sz val="12"/>
      <name val="System"/>
      <family val="2"/>
    </font>
    <font>
      <b/>
      <sz val="12"/>
      <name val="System"/>
      <family val="2"/>
    </font>
    <font>
      <sz val="12"/>
      <name val="Geneva"/>
      <family val="0"/>
    </font>
    <font>
      <b/>
      <sz val="12"/>
      <name val="Palatino Linotype"/>
      <family val="1"/>
    </font>
    <font>
      <sz val="8"/>
      <name val="Arial"/>
      <family val="2"/>
    </font>
    <font>
      <b/>
      <sz val="14"/>
      <name val="Arial"/>
      <family val="2"/>
    </font>
    <font>
      <b/>
      <sz val="10"/>
      <name val="Arial"/>
      <family val="2"/>
    </font>
    <font>
      <sz val="9"/>
      <name val="Palatino"/>
      <family val="0"/>
    </font>
    <font>
      <sz val="9"/>
      <name val="Geneva"/>
      <family val="0"/>
    </font>
    <font>
      <sz val="12"/>
      <name val="New York"/>
      <family val="0"/>
    </font>
    <font>
      <sz val="14"/>
      <name val="Arial"/>
      <family val="2"/>
    </font>
    <font>
      <b/>
      <sz val="14"/>
      <name val="Palatino Linotype"/>
      <family val="1"/>
    </font>
    <font>
      <sz val="14"/>
      <name val="Palatino Linotype"/>
      <family val="1"/>
    </font>
    <font>
      <sz val="12"/>
      <name val="Palatino Linotype"/>
      <family val="1"/>
    </font>
    <font>
      <sz val="10"/>
      <name val="Palatino Linotype"/>
      <family val="1"/>
    </font>
    <font>
      <b/>
      <sz val="16"/>
      <name val="Palatino Linotype"/>
      <family val="1"/>
    </font>
    <font>
      <b/>
      <sz val="18"/>
      <name val="Palatino Linotype"/>
      <family val="1"/>
    </font>
    <font>
      <sz val="18"/>
      <name val="Arial"/>
      <family val="2"/>
    </font>
    <font>
      <sz val="16"/>
      <name val="Palatino Linotype"/>
      <family val="1"/>
    </font>
    <font>
      <sz val="16"/>
      <name val="Arial"/>
      <family val="2"/>
    </font>
    <font>
      <sz val="26"/>
      <name val="Arial"/>
      <family val="2"/>
    </font>
    <font>
      <sz val="18"/>
      <name val="Palatino Linotype"/>
      <family val="1"/>
    </font>
    <font>
      <b/>
      <sz val="18"/>
      <name val="Arial"/>
      <family val="2"/>
    </font>
    <font>
      <sz val="9"/>
      <name val="Arial"/>
      <family val="2"/>
    </font>
    <font>
      <b/>
      <sz val="8"/>
      <name val="Arial"/>
      <family val="2"/>
    </font>
    <font>
      <b/>
      <sz val="9"/>
      <name val="Arial"/>
      <family val="2"/>
    </font>
    <font>
      <sz val="12"/>
      <name val="Arial"/>
      <family val="2"/>
    </font>
    <font>
      <b/>
      <sz val="12"/>
      <name val="Arial"/>
      <family val="2"/>
    </font>
    <font>
      <sz val="24"/>
      <name val="Arial"/>
      <family val="2"/>
    </font>
    <font>
      <sz val="22"/>
      <name val="Arial"/>
      <family val="2"/>
    </font>
    <font>
      <b/>
      <sz val="22"/>
      <name val="Palatino Linotype"/>
      <family val="1"/>
    </font>
    <font>
      <sz val="20"/>
      <name val="Palatino Linotype"/>
      <family val="1"/>
    </font>
    <font>
      <b/>
      <sz val="24"/>
      <name val="Palatino Linotype"/>
      <family val="1"/>
    </font>
    <font>
      <b/>
      <sz val="20"/>
      <name val="Palatino Linotype"/>
      <family val="1"/>
    </font>
    <font>
      <b/>
      <u val="single"/>
      <sz val="16"/>
      <name val="Palatino Linotype"/>
      <family val="1"/>
    </font>
    <font>
      <sz val="6"/>
      <name val="Arial"/>
      <family val="2"/>
    </font>
    <font>
      <b/>
      <sz val="12"/>
      <color indexed="8"/>
      <name val="Palatino"/>
      <family val="1"/>
    </font>
    <font>
      <b/>
      <sz val="14"/>
      <color indexed="10"/>
      <name val="Arial"/>
      <family val="2"/>
    </font>
    <font>
      <b/>
      <i/>
      <sz val="10"/>
      <name val="Arial"/>
      <family val="2"/>
    </font>
    <font>
      <b/>
      <sz val="10"/>
      <name val="Cambria"/>
      <family val="1"/>
    </font>
    <font>
      <sz val="15"/>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name val="Calibri"/>
      <family val="2"/>
    </font>
    <font>
      <sz val="8"/>
      <color indexed="8"/>
      <name val="Calibri"/>
      <family val="2"/>
    </font>
    <font>
      <sz val="10"/>
      <color indexed="8"/>
      <name val="Calibri"/>
      <family val="2"/>
    </font>
    <font>
      <sz val="12"/>
      <name val="Calibri"/>
      <family val="2"/>
    </font>
    <font>
      <b/>
      <sz val="12"/>
      <color indexed="8"/>
      <name val="Palatino Linotype"/>
      <family val="1"/>
    </font>
    <font>
      <b/>
      <sz val="12"/>
      <color indexed="8"/>
      <name val="Arial"/>
      <family val="2"/>
    </font>
    <font>
      <b/>
      <sz val="10"/>
      <color indexed="8"/>
      <name val="Arial"/>
      <family val="2"/>
    </font>
    <font>
      <sz val="12"/>
      <color indexed="8"/>
      <name val="Arial"/>
      <family val="2"/>
    </font>
    <font>
      <i/>
      <sz val="10"/>
      <color indexed="8"/>
      <name val="Arial"/>
      <family val="2"/>
    </font>
    <font>
      <sz val="9"/>
      <name val="Calibri"/>
      <family val="2"/>
    </font>
    <font>
      <b/>
      <sz val="10"/>
      <color indexed="10"/>
      <name val="Arial"/>
      <family val="2"/>
    </font>
    <font>
      <b/>
      <sz val="9"/>
      <color indexed="8"/>
      <name val="Palatino"/>
      <family val="0"/>
    </font>
    <font>
      <sz val="9"/>
      <color indexed="8"/>
      <name val="Palatin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Calibri"/>
      <family val="2"/>
    </font>
    <font>
      <sz val="10"/>
      <color theme="1"/>
      <name val="Calibri"/>
      <family val="2"/>
    </font>
    <font>
      <b/>
      <sz val="12"/>
      <color rgb="FF000000"/>
      <name val="Palatino Linotype"/>
      <family val="1"/>
    </font>
    <font>
      <b/>
      <sz val="12"/>
      <color theme="1"/>
      <name val="Arial"/>
      <family val="2"/>
    </font>
    <font>
      <b/>
      <sz val="10"/>
      <color theme="1"/>
      <name val="Arial"/>
      <family val="2"/>
    </font>
    <font>
      <sz val="12"/>
      <color theme="1"/>
      <name val="Arial"/>
      <family val="2"/>
    </font>
    <font>
      <b/>
      <sz val="10"/>
      <color rgb="FFFF0000"/>
      <name val="Arial"/>
      <family val="2"/>
    </font>
    <font>
      <i/>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rgb="FF92D05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style="medium"/>
    </border>
    <border>
      <left style="medium"/>
      <right style="medium"/>
      <top style="medium"/>
      <bottom style="medium"/>
    </border>
    <border>
      <left style="thick"/>
      <right style="medium"/>
      <top style="medium"/>
      <bottom style="medium"/>
    </border>
    <border>
      <left style="medium"/>
      <right style="thick"/>
      <top style="medium"/>
      <bottom style="medium"/>
    </border>
    <border>
      <left style="medium"/>
      <right>
        <color indexed="63"/>
      </right>
      <top style="medium"/>
      <bottom style="medium"/>
    </border>
    <border>
      <left>
        <color indexed="63"/>
      </left>
      <right>
        <color indexed="63"/>
      </right>
      <top style="thick"/>
      <bottom style="medium"/>
    </border>
    <border>
      <left style="medium"/>
      <right style="medium"/>
      <top style="medium"/>
      <bottom>
        <color indexed="63"/>
      </bottom>
    </border>
    <border>
      <left style="medium"/>
      <right>
        <color indexed="63"/>
      </right>
      <top style="medium"/>
      <bottom>
        <color indexed="63"/>
      </bottom>
    </border>
    <border>
      <left style="medium"/>
      <right style="medium"/>
      <top style="medium"/>
      <bottom style="thick"/>
    </border>
    <border>
      <left style="medium"/>
      <right>
        <color indexed="63"/>
      </right>
      <top style="thick"/>
      <bottom style="medium"/>
    </border>
    <border>
      <left style="thick"/>
      <right style="medium"/>
      <top>
        <color indexed="63"/>
      </top>
      <bottom>
        <color indexed="63"/>
      </bottom>
    </border>
    <border>
      <left style="thick"/>
      <right style="medium"/>
      <top>
        <color indexed="63"/>
      </top>
      <bottom style="medium"/>
    </border>
    <border>
      <left style="thick"/>
      <right>
        <color indexed="63"/>
      </right>
      <top>
        <color indexed="63"/>
      </top>
      <bottom style="medium"/>
    </border>
    <border>
      <left>
        <color indexed="63"/>
      </left>
      <right>
        <color indexed="63"/>
      </right>
      <top style="medium"/>
      <bottom style="thick"/>
    </border>
    <border>
      <left style="thick"/>
      <right style="medium"/>
      <top style="medium"/>
      <bottom style="thick"/>
    </border>
    <border>
      <left style="medium"/>
      <right style="thick"/>
      <top style="medium"/>
      <bottom style="thick"/>
    </border>
    <border>
      <left style="thick"/>
      <right>
        <color indexed="63"/>
      </right>
      <top style="thick"/>
      <bottom style="medium"/>
    </border>
    <border>
      <left>
        <color indexed="63"/>
      </left>
      <right style="thick"/>
      <top style="thick"/>
      <bottom style="medium"/>
    </border>
    <border>
      <left style="medium"/>
      <right>
        <color indexed="63"/>
      </right>
      <top style="thick"/>
      <bottom>
        <color indexed="63"/>
      </bottom>
    </border>
    <border>
      <left>
        <color indexed="63"/>
      </left>
      <right>
        <color indexed="63"/>
      </right>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medium"/>
      <right>
        <color indexed="63"/>
      </right>
      <top style="medium"/>
      <bottom style="thick"/>
    </border>
    <border>
      <left style="thick"/>
      <right>
        <color indexed="63"/>
      </right>
      <top>
        <color indexed="63"/>
      </top>
      <bottom style="thick"/>
    </border>
    <border>
      <left>
        <color indexed="63"/>
      </left>
      <right>
        <color indexed="63"/>
      </right>
      <top>
        <color indexed="63"/>
      </top>
      <bottom style="thick"/>
    </border>
    <border>
      <left style="thick"/>
      <right style="thick"/>
      <top style="medium"/>
      <bottom style="medium"/>
    </border>
    <border>
      <left>
        <color indexed="63"/>
      </left>
      <right style="medium"/>
      <top style="thick"/>
      <bottom style="medium"/>
    </border>
    <border>
      <left style="medium"/>
      <right style="medium"/>
      <top>
        <color indexed="63"/>
      </top>
      <bottom style="medium"/>
    </border>
    <border>
      <left>
        <color indexed="63"/>
      </left>
      <right>
        <color indexed="63"/>
      </right>
      <top style="thin"/>
      <bottom>
        <color indexed="63"/>
      </bottom>
    </border>
    <border>
      <left>
        <color indexed="63"/>
      </left>
      <right style="medium"/>
      <top>
        <color indexed="63"/>
      </top>
      <bottom style="thick"/>
    </border>
    <border>
      <left>
        <color indexed="63"/>
      </left>
      <right style="thick"/>
      <top>
        <color indexed="63"/>
      </top>
      <bottom style="thick"/>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thick"/>
      <bottom style="medium"/>
    </border>
    <border>
      <left style="thick"/>
      <right>
        <color indexed="63"/>
      </right>
      <top style="medium"/>
      <bottom style="medium"/>
    </border>
    <border>
      <left style="thick"/>
      <right>
        <color indexed="63"/>
      </right>
      <top style="medium"/>
      <bottom style="thick"/>
    </border>
    <border>
      <left>
        <color indexed="63"/>
      </left>
      <right>
        <color indexed="63"/>
      </right>
      <top style="medium"/>
      <bottom style="medium"/>
    </border>
    <border>
      <left>
        <color indexed="63"/>
      </left>
      <right style="medium"/>
      <top style="medium"/>
      <bottom style="thick"/>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ck"/>
      <right style="medium"/>
      <top style="medium"/>
      <bottom>
        <color indexed="63"/>
      </bottom>
    </border>
    <border>
      <left>
        <color indexed="63"/>
      </left>
      <right style="thick"/>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8" fontId="5" fillId="0" borderId="0" applyFont="0" applyFill="0" applyBorder="0" applyAlignment="0" applyProtection="0"/>
    <xf numFmtId="0" fontId="85" fillId="0" borderId="0" applyNumberFormat="0" applyFill="0" applyBorder="0" applyAlignment="0" applyProtection="0"/>
    <xf numFmtId="0" fontId="2"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93" fillId="0" borderId="0">
      <alignment/>
      <protection/>
    </xf>
    <xf numFmtId="0" fontId="1"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547">
    <xf numFmtId="0" fontId="0" fillId="0" borderId="0" xfId="0" applyAlignment="1">
      <alignment/>
    </xf>
    <xf numFmtId="0" fontId="1" fillId="0" borderId="0" xfId="59">
      <alignment/>
      <protection/>
    </xf>
    <xf numFmtId="0" fontId="7" fillId="0" borderId="0" xfId="61" applyFont="1">
      <alignment/>
      <protection/>
    </xf>
    <xf numFmtId="0" fontId="7" fillId="0" borderId="0" xfId="61" applyFont="1" applyFill="1" applyAlignment="1">
      <alignment horizontal="center" vertical="center"/>
      <protection/>
    </xf>
    <xf numFmtId="0" fontId="7" fillId="0" borderId="0" xfId="61" applyFont="1" applyAlignment="1">
      <alignment horizontal="left" vertical="center"/>
      <protection/>
    </xf>
    <xf numFmtId="168" fontId="7" fillId="0" borderId="0" xfId="61" applyNumberFormat="1" applyFont="1" applyAlignment="1">
      <alignment horizontal="left" vertical="center"/>
      <protection/>
    </xf>
    <xf numFmtId="0" fontId="4" fillId="0" borderId="0" xfId="61" applyFont="1" applyAlignment="1">
      <alignment horizontal="center"/>
      <protection/>
    </xf>
    <xf numFmtId="168" fontId="7" fillId="0" borderId="0" xfId="61" applyNumberFormat="1" applyFont="1">
      <alignment/>
      <protection/>
    </xf>
    <xf numFmtId="168" fontId="9" fillId="0" borderId="0" xfId="61" applyNumberFormat="1" applyFont="1">
      <alignment/>
      <protection/>
    </xf>
    <xf numFmtId="0" fontId="12" fillId="0" borderId="0" xfId="0" applyFont="1" applyAlignment="1">
      <alignment/>
    </xf>
    <xf numFmtId="0" fontId="13" fillId="0" borderId="0" xfId="0" applyFont="1" applyAlignment="1">
      <alignment/>
    </xf>
    <xf numFmtId="0" fontId="7" fillId="0" borderId="0" xfId="61" applyFont="1" applyAlignment="1">
      <alignment horizontal="left" vertical="center" wrapText="1"/>
      <protection/>
    </xf>
    <xf numFmtId="0" fontId="7" fillId="0" borderId="0" xfId="61" applyFont="1" applyAlignment="1">
      <alignment wrapText="1"/>
      <protection/>
    </xf>
    <xf numFmtId="10" fontId="7" fillId="0" borderId="0" xfId="61" applyNumberFormat="1" applyFont="1" applyAlignment="1">
      <alignment horizontal="left" vertical="center"/>
      <protection/>
    </xf>
    <xf numFmtId="8" fontId="10" fillId="0" borderId="10" xfId="61" applyNumberFormat="1" applyFont="1" applyFill="1" applyBorder="1" applyAlignment="1" applyProtection="1">
      <alignment horizontal="center" vertical="center"/>
      <protection/>
    </xf>
    <xf numFmtId="0" fontId="10" fillId="0" borderId="11" xfId="61" applyFont="1" applyFill="1" applyBorder="1" applyAlignment="1" applyProtection="1">
      <alignment horizontal="center" vertical="center" wrapText="1"/>
      <protection/>
    </xf>
    <xf numFmtId="8" fontId="20" fillId="0" borderId="12" xfId="59" applyNumberFormat="1" applyFont="1" applyBorder="1" applyAlignment="1" applyProtection="1">
      <alignment horizontal="right" vertical="center"/>
      <protection locked="0"/>
    </xf>
    <xf numFmtId="8" fontId="20" fillId="0" borderId="13" xfId="59" applyNumberFormat="1" applyFont="1" applyBorder="1" applyAlignment="1" applyProtection="1">
      <alignment horizontal="right" vertical="center"/>
      <protection locked="0"/>
    </xf>
    <xf numFmtId="8" fontId="20" fillId="0" borderId="10" xfId="46" applyNumberFormat="1" applyFont="1" applyFill="1" applyBorder="1" applyAlignment="1" applyProtection="1">
      <alignment horizontal="right" vertical="center"/>
      <protection/>
    </xf>
    <xf numFmtId="8" fontId="20" fillId="0" borderId="11" xfId="46" applyNumberFormat="1" applyFont="1" applyFill="1" applyBorder="1" applyAlignment="1" applyProtection="1">
      <alignment horizontal="right" vertical="center"/>
      <protection/>
    </xf>
    <xf numFmtId="8" fontId="10" fillId="0" borderId="11" xfId="60" applyNumberFormat="1" applyFont="1" applyBorder="1" applyAlignment="1" applyProtection="1">
      <alignment horizontal="right" vertical="center"/>
      <protection/>
    </xf>
    <xf numFmtId="8" fontId="10" fillId="0" borderId="14" xfId="60" applyNumberFormat="1" applyFont="1" applyBorder="1" applyAlignment="1" applyProtection="1">
      <alignment horizontal="right" vertical="center"/>
      <protection/>
    </xf>
    <xf numFmtId="8" fontId="10" fillId="0" borderId="12" xfId="60" applyNumberFormat="1" applyFont="1" applyBorder="1" applyAlignment="1" applyProtection="1">
      <alignment horizontal="right" vertical="center"/>
      <protection/>
    </xf>
    <xf numFmtId="8" fontId="10" fillId="0" borderId="13" xfId="60" applyNumberFormat="1" applyFont="1" applyBorder="1" applyAlignment="1" applyProtection="1">
      <alignment horizontal="right" vertical="center"/>
      <protection/>
    </xf>
    <xf numFmtId="8" fontId="10" fillId="0" borderId="10" xfId="60" applyNumberFormat="1" applyFont="1" applyBorder="1" applyAlignment="1" applyProtection="1">
      <alignment horizontal="right" vertical="center"/>
      <protection/>
    </xf>
    <xf numFmtId="10" fontId="10" fillId="0" borderId="11" xfId="60" applyNumberFormat="1" applyFont="1" applyBorder="1" applyAlignment="1" applyProtection="1">
      <alignment horizontal="right" vertical="center"/>
      <protection/>
    </xf>
    <xf numFmtId="0" fontId="10" fillId="0" borderId="15" xfId="61" applyFont="1" applyFill="1" applyBorder="1" applyAlignment="1" applyProtection="1">
      <alignment horizontal="centerContinuous"/>
      <protection/>
    </xf>
    <xf numFmtId="0" fontId="20" fillId="0" borderId="15" xfId="61" applyFont="1" applyFill="1" applyBorder="1" applyAlignment="1" applyProtection="1">
      <alignment horizontal="centerContinuous"/>
      <protection/>
    </xf>
    <xf numFmtId="8" fontId="10" fillId="0" borderId="11" xfId="61" applyNumberFormat="1" applyFont="1" applyFill="1" applyBorder="1" applyAlignment="1" applyProtection="1">
      <alignment horizontal="center" vertical="center"/>
      <protection/>
    </xf>
    <xf numFmtId="8" fontId="10" fillId="0" borderId="16" xfId="61" applyNumberFormat="1" applyFont="1" applyBorder="1" applyAlignment="1" applyProtection="1">
      <alignment horizontal="right" vertical="center"/>
      <protection/>
    </xf>
    <xf numFmtId="8" fontId="10" fillId="0" borderId="11" xfId="46" applyNumberFormat="1" applyFont="1" applyFill="1" applyBorder="1" applyAlignment="1" applyProtection="1">
      <alignment horizontal="right" vertical="center"/>
      <protection/>
    </xf>
    <xf numFmtId="8" fontId="10" fillId="0" borderId="17" xfId="61" applyNumberFormat="1" applyFont="1" applyBorder="1" applyAlignment="1" applyProtection="1">
      <alignment horizontal="right" vertical="center"/>
      <protection/>
    </xf>
    <xf numFmtId="8" fontId="10" fillId="0" borderId="18" xfId="61" applyNumberFormat="1" applyFont="1" applyFill="1" applyBorder="1" applyAlignment="1" applyProtection="1">
      <alignment horizontal="right" vertical="center"/>
      <protection/>
    </xf>
    <xf numFmtId="0" fontId="10" fillId="0" borderId="19" xfId="61" applyFont="1" applyBorder="1" applyAlignment="1" applyProtection="1">
      <alignment horizontal="centerContinuous"/>
      <protection/>
    </xf>
    <xf numFmtId="0" fontId="10" fillId="0" borderId="15" xfId="61" applyFont="1" applyBorder="1" applyAlignment="1" applyProtection="1">
      <alignment horizontal="left" wrapText="1"/>
      <protection/>
    </xf>
    <xf numFmtId="168" fontId="10" fillId="0" borderId="19" xfId="61" applyNumberFormat="1" applyFont="1" applyBorder="1" applyAlignment="1" applyProtection="1">
      <alignment horizontal="centerContinuous"/>
      <protection/>
    </xf>
    <xf numFmtId="168" fontId="20" fillId="0" borderId="19" xfId="61" applyNumberFormat="1" applyFont="1" applyBorder="1" applyAlignment="1" applyProtection="1">
      <alignment horizontal="centerContinuous"/>
      <protection/>
    </xf>
    <xf numFmtId="0" fontId="10" fillId="0" borderId="12" xfId="61" applyFont="1" applyFill="1" applyBorder="1" applyAlignment="1" applyProtection="1">
      <alignment horizontal="center" vertical="center"/>
      <protection/>
    </xf>
    <xf numFmtId="168" fontId="10" fillId="0" borderId="11" xfId="61" applyNumberFormat="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11" xfId="61" applyFont="1" applyFill="1" applyBorder="1" applyAlignment="1" applyProtection="1">
      <alignment horizontal="left" vertical="justify" wrapText="1"/>
      <protection/>
    </xf>
    <xf numFmtId="8" fontId="20" fillId="0" borderId="11" xfId="60" applyNumberFormat="1" applyFont="1" applyBorder="1" applyAlignment="1" applyProtection="1">
      <alignment horizontal="right" vertical="center"/>
      <protection/>
    </xf>
    <xf numFmtId="8" fontId="20" fillId="0" borderId="14" xfId="60" applyNumberFormat="1" applyFont="1" applyBorder="1" applyAlignment="1" applyProtection="1">
      <alignment horizontal="right" vertical="center"/>
      <protection/>
    </xf>
    <xf numFmtId="0" fontId="10" fillId="0" borderId="11" xfId="61" applyFont="1" applyFill="1" applyBorder="1" applyAlignment="1" applyProtection="1">
      <alignment horizontal="left" vertical="center" wrapText="1"/>
      <protection/>
    </xf>
    <xf numFmtId="0" fontId="10" fillId="0" borderId="20" xfId="61" applyFont="1" applyFill="1" applyBorder="1" applyAlignment="1" applyProtection="1">
      <alignment horizontal="center" vertical="center"/>
      <protection/>
    </xf>
    <xf numFmtId="0" fontId="10" fillId="0" borderId="11" xfId="61" applyFont="1" applyFill="1" applyBorder="1" applyAlignment="1" applyProtection="1">
      <alignment horizontal="justify"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22" fillId="0" borderId="22" xfId="61" applyFont="1" applyFill="1" applyBorder="1" applyAlignment="1" applyProtection="1">
      <alignment horizontal="center" vertical="top" wrapText="1"/>
      <protection/>
    </xf>
    <xf numFmtId="6" fontId="18" fillId="0" borderId="23" xfId="61" applyNumberFormat="1" applyFont="1" applyFill="1" applyBorder="1" applyAlignment="1" applyProtection="1">
      <alignment horizontal="right" vertical="center"/>
      <protection/>
    </xf>
    <xf numFmtId="0" fontId="7" fillId="0" borderId="0" xfId="61" applyFont="1" applyAlignment="1" applyProtection="1">
      <alignment horizontal="left" vertical="center"/>
      <protection/>
    </xf>
    <xf numFmtId="10" fontId="20" fillId="0" borderId="11" xfId="46" applyNumberFormat="1" applyFont="1" applyFill="1" applyBorder="1" applyAlignment="1" applyProtection="1">
      <alignment horizontal="right" vertical="center"/>
      <protection/>
    </xf>
    <xf numFmtId="10" fontId="20" fillId="0" borderId="13" xfId="61" applyNumberFormat="1" applyFont="1" applyFill="1" applyBorder="1" applyAlignment="1" applyProtection="1">
      <alignment horizontal="center" vertical="center"/>
      <protection/>
    </xf>
    <xf numFmtId="10" fontId="10" fillId="0" borderId="11" xfId="61" applyNumberFormat="1" applyFont="1" applyFill="1" applyBorder="1" applyAlignment="1" applyProtection="1">
      <alignment horizontal="center" vertical="center"/>
      <protection/>
    </xf>
    <xf numFmtId="8" fontId="10" fillId="0" borderId="24" xfId="61" applyNumberFormat="1" applyFont="1" applyBorder="1" applyAlignment="1" applyProtection="1">
      <alignment horizontal="right" vertical="center"/>
      <protection/>
    </xf>
    <xf numFmtId="8" fontId="10" fillId="0" borderId="25" xfId="61" applyNumberFormat="1" applyFont="1" applyBorder="1" applyAlignment="1" applyProtection="1">
      <alignment horizontal="right" vertical="center"/>
      <protection/>
    </xf>
    <xf numFmtId="0" fontId="10" fillId="0" borderId="26" xfId="61" applyFont="1" applyBorder="1" applyAlignment="1" applyProtection="1">
      <alignment horizontal="centerContinuous"/>
      <protection/>
    </xf>
    <xf numFmtId="0" fontId="20" fillId="0" borderId="27" xfId="61" applyFont="1" applyBorder="1" applyAlignment="1" applyProtection="1">
      <alignment horizontal="centerContinuous"/>
      <protection/>
    </xf>
    <xf numFmtId="8" fontId="10" fillId="0" borderId="12" xfId="61" applyNumberFormat="1"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wrapText="1"/>
      <protection/>
    </xf>
    <xf numFmtId="8" fontId="20" fillId="0" borderId="11" xfId="60" applyNumberFormat="1" applyFont="1" applyFill="1" applyBorder="1" applyAlignment="1" applyProtection="1">
      <alignment horizontal="right" vertical="center"/>
      <protection/>
    </xf>
    <xf numFmtId="168" fontId="10" fillId="0" borderId="28" xfId="61" applyNumberFormat="1" applyFont="1" applyFill="1" applyBorder="1" applyAlignment="1" applyProtection="1">
      <alignment horizontal="centerContinuous"/>
      <protection/>
    </xf>
    <xf numFmtId="0" fontId="20" fillId="0" borderId="29" xfId="61" applyFont="1" applyFill="1" applyBorder="1" applyAlignment="1" applyProtection="1">
      <alignment horizontal="centerContinuous"/>
      <protection/>
    </xf>
    <xf numFmtId="168" fontId="20" fillId="0" borderId="19" xfId="61" applyNumberFormat="1" applyFont="1" applyFill="1" applyBorder="1" applyAlignment="1" applyProtection="1">
      <alignment horizontal="centerContinuous"/>
      <protection/>
    </xf>
    <xf numFmtId="8" fontId="20" fillId="0" borderId="14" xfId="60" applyNumberFormat="1" applyFont="1" applyFill="1" applyBorder="1" applyAlignment="1" applyProtection="1">
      <alignment horizontal="right" vertical="center"/>
      <protection/>
    </xf>
    <xf numFmtId="0" fontId="10" fillId="0" borderId="29" xfId="61" applyFont="1" applyFill="1" applyBorder="1" applyAlignment="1" applyProtection="1">
      <alignment horizontal="centerContinuous"/>
      <protection/>
    </xf>
    <xf numFmtId="8" fontId="20" fillId="0" borderId="12" xfId="59" applyNumberFormat="1" applyFont="1" applyFill="1" applyBorder="1" applyAlignment="1" applyProtection="1">
      <alignment horizontal="right" vertical="center"/>
      <protection locked="0"/>
    </xf>
    <xf numFmtId="8" fontId="20" fillId="0" borderId="13" xfId="59" applyNumberFormat="1" applyFont="1" applyFill="1" applyBorder="1" applyAlignment="1" applyProtection="1">
      <alignment horizontal="right" vertical="center"/>
      <protection locked="0"/>
    </xf>
    <xf numFmtId="10" fontId="10" fillId="0" borderId="13" xfId="61" applyNumberFormat="1" applyFont="1" applyFill="1" applyBorder="1" applyAlignment="1" applyProtection="1">
      <alignment horizontal="center" vertical="center" wrapText="1"/>
      <protection/>
    </xf>
    <xf numFmtId="10" fontId="20" fillId="0" borderId="13" xfId="46" applyNumberFormat="1" applyFont="1" applyFill="1" applyBorder="1" applyAlignment="1" applyProtection="1">
      <alignment horizontal="right" vertical="center"/>
      <protection/>
    </xf>
    <xf numFmtId="10" fontId="7" fillId="0" borderId="0" xfId="61" applyNumberFormat="1" applyFont="1">
      <alignment/>
      <protection/>
    </xf>
    <xf numFmtId="8" fontId="20" fillId="0" borderId="12" xfId="59" applyNumberFormat="1" applyFont="1" applyBorder="1" applyAlignment="1" applyProtection="1">
      <alignment horizontal="right" vertical="center"/>
      <protection/>
    </xf>
    <xf numFmtId="8" fontId="20" fillId="0" borderId="13" xfId="59" applyNumberFormat="1" applyFont="1" applyBorder="1" applyAlignment="1" applyProtection="1">
      <alignment horizontal="right" vertical="center"/>
      <protection/>
    </xf>
    <xf numFmtId="0" fontId="10" fillId="0" borderId="30" xfId="61" applyFont="1" applyBorder="1" applyAlignment="1" applyProtection="1">
      <alignment horizontal="centerContinuous"/>
      <protection/>
    </xf>
    <xf numFmtId="0" fontId="10" fillId="0" borderId="29" xfId="61" applyFont="1" applyBorder="1" applyAlignment="1" applyProtection="1">
      <alignment horizontal="left"/>
      <protection/>
    </xf>
    <xf numFmtId="0" fontId="10" fillId="0" borderId="11" xfId="61" applyFont="1" applyFill="1" applyBorder="1" applyAlignment="1" applyProtection="1">
      <alignment horizontal="center" vertical="center"/>
      <protection/>
    </xf>
    <xf numFmtId="0" fontId="10" fillId="0" borderId="11" xfId="61" applyFont="1" applyFill="1" applyBorder="1" applyAlignment="1" applyProtection="1">
      <alignment horizontal="left" vertical="justify"/>
      <protection/>
    </xf>
    <xf numFmtId="0" fontId="10" fillId="0" borderId="11" xfId="61" applyFont="1" applyFill="1" applyBorder="1" applyAlignment="1" applyProtection="1">
      <alignment horizontal="left" vertical="center"/>
      <protection/>
    </xf>
    <xf numFmtId="0" fontId="10" fillId="0" borderId="31" xfId="61" applyFont="1" applyFill="1" applyBorder="1" applyAlignment="1" applyProtection="1">
      <alignment horizontal="center" vertical="center"/>
      <protection/>
    </xf>
    <xf numFmtId="0" fontId="10" fillId="0" borderId="11" xfId="61" applyFont="1" applyFill="1" applyBorder="1" applyAlignment="1" applyProtection="1">
      <alignment horizontal="justify" vertical="center"/>
      <protection/>
    </xf>
    <xf numFmtId="0" fontId="10" fillId="0" borderId="20" xfId="61" applyFont="1" applyFill="1" applyBorder="1" applyAlignment="1" applyProtection="1">
      <alignment horizontal="left" vertical="center" wrapText="1"/>
      <protection/>
    </xf>
    <xf numFmtId="0" fontId="10" fillId="0" borderId="31" xfId="61" applyFont="1" applyFill="1" applyBorder="1" applyAlignment="1" applyProtection="1">
      <alignment horizontal="left" vertical="center"/>
      <protection/>
    </xf>
    <xf numFmtId="0" fontId="10" fillId="0" borderId="22" xfId="61" applyFont="1" applyFill="1" applyBorder="1" applyAlignment="1" applyProtection="1">
      <alignment horizontal="left" vertical="center"/>
      <protection/>
    </xf>
    <xf numFmtId="0" fontId="10" fillId="0" borderId="30" xfId="61" applyFont="1" applyFill="1" applyBorder="1" applyAlignment="1" applyProtection="1">
      <alignment horizontal="centerContinuous"/>
      <protection/>
    </xf>
    <xf numFmtId="0" fontId="20" fillId="0" borderId="32" xfId="61" applyFont="1" applyFill="1" applyBorder="1" applyAlignment="1" applyProtection="1">
      <alignment horizontal="centerContinuous"/>
      <protection/>
    </xf>
    <xf numFmtId="0" fontId="4" fillId="0" borderId="0" xfId="61" applyFont="1" applyAlignment="1" applyProtection="1">
      <alignment horizontal="center"/>
      <protection/>
    </xf>
    <xf numFmtId="10" fontId="10" fillId="0" borderId="13" xfId="46" applyNumberFormat="1" applyFont="1" applyFill="1" applyBorder="1" applyAlignment="1" applyProtection="1">
      <alignment horizontal="right" vertical="center"/>
      <protection/>
    </xf>
    <xf numFmtId="6" fontId="18" fillId="0" borderId="33" xfId="61" applyNumberFormat="1" applyFont="1" applyFill="1" applyBorder="1" applyAlignment="1" applyProtection="1">
      <alignment horizontal="right" vertical="center"/>
      <protection/>
    </xf>
    <xf numFmtId="0" fontId="18" fillId="0" borderId="34" xfId="61" applyFont="1" applyFill="1" applyBorder="1" applyAlignment="1" applyProtection="1">
      <alignment horizontal="right" vertical="center"/>
      <protection/>
    </xf>
    <xf numFmtId="168" fontId="10" fillId="0" borderId="28" xfId="61" applyNumberFormat="1" applyFont="1" applyBorder="1" applyAlignment="1" applyProtection="1">
      <alignment horizontal="centerContinuous"/>
      <protection/>
    </xf>
    <xf numFmtId="0" fontId="20" fillId="0" borderId="29" xfId="61" applyFont="1" applyBorder="1" applyAlignment="1" applyProtection="1">
      <alignment horizontal="centerContinuous"/>
      <protection/>
    </xf>
    <xf numFmtId="8" fontId="10" fillId="0" borderId="18" xfId="61" applyNumberFormat="1" applyFont="1" applyBorder="1" applyAlignment="1" applyProtection="1">
      <alignment horizontal="right" vertical="center"/>
      <protection/>
    </xf>
    <xf numFmtId="10" fontId="20" fillId="0" borderId="18" xfId="46" applyNumberFormat="1" applyFont="1" applyFill="1" applyBorder="1" applyAlignment="1" applyProtection="1">
      <alignment horizontal="right" vertical="center"/>
      <protection/>
    </xf>
    <xf numFmtId="0" fontId="20" fillId="0" borderId="15" xfId="61" applyFont="1" applyBorder="1" applyAlignment="1" applyProtection="1">
      <alignment horizontal="centerContinuous"/>
      <protection/>
    </xf>
    <xf numFmtId="0" fontId="10" fillId="0" borderId="15" xfId="61" applyFont="1" applyBorder="1" applyAlignment="1" applyProtection="1">
      <alignment horizontal="centerContinuous"/>
      <protection/>
    </xf>
    <xf numFmtId="0" fontId="10" fillId="0" borderId="29" xfId="61" applyFont="1" applyBorder="1" applyAlignment="1" applyProtection="1">
      <alignment horizontal="centerContinuous"/>
      <protection/>
    </xf>
    <xf numFmtId="10" fontId="20" fillId="0" borderId="0" xfId="61" applyNumberFormat="1" applyFont="1" applyAlignment="1">
      <alignment horizontal="left" vertical="center"/>
      <protection/>
    </xf>
    <xf numFmtId="10" fontId="20" fillId="0" borderId="0" xfId="61" applyNumberFormat="1" applyFont="1">
      <alignment/>
      <protection/>
    </xf>
    <xf numFmtId="0" fontId="17" fillId="0" borderId="0" xfId="0" applyFont="1" applyAlignment="1">
      <alignment/>
    </xf>
    <xf numFmtId="0" fontId="20" fillId="0" borderId="0" xfId="61" applyFont="1">
      <alignment/>
      <protection/>
    </xf>
    <xf numFmtId="0" fontId="20" fillId="0" borderId="0" xfId="61" applyFont="1" applyFill="1" applyAlignment="1">
      <alignment horizontal="center" vertical="center"/>
      <protection/>
    </xf>
    <xf numFmtId="0" fontId="20" fillId="0" borderId="0" xfId="61" applyFont="1" applyAlignment="1">
      <alignment horizontal="left" vertical="center"/>
      <protection/>
    </xf>
    <xf numFmtId="10" fontId="20" fillId="0" borderId="25" xfId="46" applyNumberFormat="1" applyFont="1" applyFill="1" applyBorder="1" applyAlignment="1" applyProtection="1">
      <alignment horizontal="right" vertical="center"/>
      <protection/>
    </xf>
    <xf numFmtId="0" fontId="19" fillId="0" borderId="0" xfId="0" applyFont="1" applyAlignment="1">
      <alignment/>
    </xf>
    <xf numFmtId="0" fontId="26" fillId="0" borderId="20" xfId="0" applyFont="1" applyBorder="1" applyAlignment="1" applyProtection="1">
      <alignment horizontal="center" vertical="center" wrapText="1"/>
      <protection/>
    </xf>
    <xf numFmtId="0" fontId="0" fillId="0" borderId="0" xfId="0" applyAlignment="1">
      <alignment/>
    </xf>
    <xf numFmtId="0" fontId="27" fillId="0" borderId="0" xfId="0" applyFont="1" applyAlignment="1">
      <alignment horizontal="center" vertical="center" wrapText="1"/>
    </xf>
    <xf numFmtId="10" fontId="10" fillId="0" borderId="13" xfId="61" applyNumberFormat="1" applyFont="1" applyFill="1" applyBorder="1" applyAlignment="1" applyProtection="1">
      <alignment horizontal="center" vertical="center"/>
      <protection/>
    </xf>
    <xf numFmtId="0" fontId="8" fillId="0" borderId="0" xfId="61" applyFont="1" applyAlignment="1" applyProtection="1">
      <alignment horizontal="left" vertical="center"/>
      <protection/>
    </xf>
    <xf numFmtId="0" fontId="10" fillId="0" borderId="0" xfId="61" applyFont="1" applyAlignment="1" applyProtection="1">
      <alignment horizontal="left" vertical="center"/>
      <protection/>
    </xf>
    <xf numFmtId="10" fontId="18" fillId="0" borderId="35" xfId="61" applyNumberFormat="1" applyFont="1" applyFill="1" applyBorder="1" applyAlignment="1" applyProtection="1">
      <alignment horizontal="center" vertical="center"/>
      <protection/>
    </xf>
    <xf numFmtId="10" fontId="20" fillId="0" borderId="25" xfId="61" applyNumberFormat="1" applyFont="1" applyFill="1" applyBorder="1" applyAlignment="1" applyProtection="1">
      <alignment horizontal="center" vertical="center"/>
      <protection/>
    </xf>
    <xf numFmtId="0" fontId="20" fillId="0" borderId="32" xfId="61" applyFont="1" applyBorder="1" applyAlignment="1" applyProtection="1">
      <alignment horizontal="centerContinuous"/>
      <protection/>
    </xf>
    <xf numFmtId="0" fontId="10" fillId="0" borderId="15" xfId="61" applyFont="1" applyBorder="1" applyAlignment="1" applyProtection="1">
      <alignment horizontal="left"/>
      <protection/>
    </xf>
    <xf numFmtId="0" fontId="21" fillId="0" borderId="20" xfId="0" applyFont="1" applyBorder="1" applyAlignment="1" applyProtection="1">
      <alignment/>
      <protection/>
    </xf>
    <xf numFmtId="10" fontId="10" fillId="0" borderId="18" xfId="61" applyNumberFormat="1" applyFont="1" applyBorder="1" applyAlignment="1" applyProtection="1">
      <alignment horizontal="right" vertical="center"/>
      <protection/>
    </xf>
    <xf numFmtId="10" fontId="10" fillId="0" borderId="25" xfId="61" applyNumberFormat="1" applyFont="1" applyFill="1" applyBorder="1" applyAlignment="1" applyProtection="1">
      <alignment horizontal="center" vertical="center"/>
      <protection/>
    </xf>
    <xf numFmtId="0" fontId="10" fillId="0" borderId="13" xfId="61" applyFont="1" applyFill="1" applyBorder="1" applyAlignment="1" applyProtection="1">
      <alignment horizontal="center" vertical="center"/>
      <protection/>
    </xf>
    <xf numFmtId="10" fontId="10" fillId="0" borderId="18" xfId="46" applyNumberFormat="1" applyFont="1" applyFill="1" applyBorder="1" applyAlignment="1" applyProtection="1">
      <alignment horizontal="right" vertical="center"/>
      <protection/>
    </xf>
    <xf numFmtId="0" fontId="20" fillId="0" borderId="20" xfId="0" applyFont="1" applyBorder="1" applyAlignment="1" applyProtection="1">
      <alignment horizontal="center" vertical="center"/>
      <protection/>
    </xf>
    <xf numFmtId="0" fontId="10" fillId="0" borderId="20" xfId="61" applyFont="1" applyFill="1" applyBorder="1" applyAlignment="1" applyProtection="1">
      <alignment horizontal="left" vertical="center"/>
      <protection/>
    </xf>
    <xf numFmtId="8" fontId="20" fillId="0" borderId="18" xfId="61" applyNumberFormat="1" applyFont="1" applyBorder="1" applyAlignment="1" applyProtection="1">
      <alignment horizontal="right" vertical="center"/>
      <protection/>
    </xf>
    <xf numFmtId="8" fontId="10" fillId="0" borderId="12" xfId="61" applyNumberFormat="1" applyFont="1" applyBorder="1" applyAlignment="1" applyProtection="1">
      <alignment horizontal="right" vertical="center"/>
      <protection/>
    </xf>
    <xf numFmtId="8" fontId="10" fillId="0" borderId="36" xfId="61" applyNumberFormat="1" applyFont="1" applyBorder="1" applyAlignment="1" applyProtection="1">
      <alignment horizontal="right" vertical="center"/>
      <protection/>
    </xf>
    <xf numFmtId="0" fontId="10" fillId="0" borderId="37" xfId="61" applyFont="1" applyBorder="1" applyAlignment="1" applyProtection="1">
      <alignment horizontal="left"/>
      <protection/>
    </xf>
    <xf numFmtId="8" fontId="10" fillId="0" borderId="38" xfId="61" applyNumberFormat="1" applyFont="1" applyFill="1" applyBorder="1" applyAlignment="1" applyProtection="1">
      <alignment horizontal="center" vertical="center"/>
      <protection/>
    </xf>
    <xf numFmtId="10" fontId="10" fillId="0" borderId="38" xfId="61" applyNumberFormat="1" applyFont="1" applyFill="1" applyBorder="1" applyAlignment="1" applyProtection="1">
      <alignment horizontal="center" vertical="center"/>
      <protection/>
    </xf>
    <xf numFmtId="0" fontId="10" fillId="0" borderId="38" xfId="61" applyFont="1" applyFill="1" applyBorder="1" applyAlignment="1" applyProtection="1">
      <alignment horizontal="center" vertical="center" wrapText="1"/>
      <protection/>
    </xf>
    <xf numFmtId="0" fontId="10" fillId="0" borderId="21" xfId="61" applyFont="1" applyFill="1" applyBorder="1" applyAlignment="1" applyProtection="1">
      <alignment horizontal="left" vertical="center"/>
      <protection/>
    </xf>
    <xf numFmtId="8" fontId="10" fillId="0" borderId="25" xfId="61" applyNumberFormat="1" applyFont="1" applyFill="1" applyBorder="1" applyAlignment="1" applyProtection="1">
      <alignment horizontal="right" vertical="center"/>
      <protection/>
    </xf>
    <xf numFmtId="0" fontId="15" fillId="0" borderId="39" xfId="62" applyFont="1" applyFill="1" applyBorder="1" applyAlignment="1">
      <alignment horizontal="left" vertical="top"/>
      <protection/>
    </xf>
    <xf numFmtId="0" fontId="15" fillId="0" borderId="0" xfId="62" applyFont="1" applyFill="1" applyBorder="1" applyAlignment="1">
      <alignment horizontal="left" vertical="top"/>
      <protection/>
    </xf>
    <xf numFmtId="0" fontId="14" fillId="0" borderId="39" xfId="62" applyFont="1" applyFill="1" applyBorder="1" applyAlignment="1">
      <alignment horizontal="left" vertical="top"/>
      <protection/>
    </xf>
    <xf numFmtId="0" fontId="15" fillId="0" borderId="39" xfId="62" applyFont="1" applyFill="1" applyBorder="1">
      <alignment/>
      <protection/>
    </xf>
    <xf numFmtId="0" fontId="15" fillId="0" borderId="0" xfId="62" applyFont="1" applyFill="1" applyBorder="1" applyProtection="1">
      <alignment/>
      <protection locked="0"/>
    </xf>
    <xf numFmtId="0" fontId="14" fillId="0" borderId="0" xfId="62" applyFont="1" applyFill="1" applyBorder="1" applyAlignment="1">
      <alignment horizontal="left" vertical="top"/>
      <protection/>
    </xf>
    <xf numFmtId="0" fontId="15" fillId="0" borderId="0" xfId="62" applyFont="1" applyFill="1" applyBorder="1">
      <alignment/>
      <protection/>
    </xf>
    <xf numFmtId="0" fontId="16" fillId="0" borderId="0" xfId="62" applyFont="1" applyFill="1" applyBorder="1" applyAlignment="1" applyProtection="1">
      <alignment horizontal="center" vertical="top"/>
      <protection locked="0"/>
    </xf>
    <xf numFmtId="0" fontId="6" fillId="0" borderId="0" xfId="62" applyFont="1" applyFill="1" applyBorder="1" applyProtection="1">
      <alignment/>
      <protection locked="0"/>
    </xf>
    <xf numFmtId="14" fontId="6" fillId="0" borderId="0" xfId="62" applyNumberFormat="1" applyFont="1" applyFill="1" applyBorder="1" applyAlignment="1" applyProtection="1">
      <alignment horizontal="left" vertical="center"/>
      <protection locked="0"/>
    </xf>
    <xf numFmtId="8" fontId="10" fillId="0" borderId="40" xfId="61" applyNumberFormat="1" applyFont="1" applyBorder="1" applyAlignment="1" applyProtection="1">
      <alignment horizontal="right" vertical="center"/>
      <protection/>
    </xf>
    <xf numFmtId="8" fontId="10" fillId="0" borderId="41" xfId="61" applyNumberFormat="1" applyFont="1" applyBorder="1" applyAlignment="1" applyProtection="1">
      <alignment horizontal="right" vertical="center"/>
      <protection/>
    </xf>
    <xf numFmtId="8" fontId="10" fillId="0" borderId="41" xfId="61" applyNumberFormat="1" applyFont="1" applyBorder="1" applyAlignment="1" applyProtection="1">
      <alignment horizontal="center" vertical="center"/>
      <protection/>
    </xf>
    <xf numFmtId="0" fontId="30" fillId="0" borderId="39" xfId="62" applyFont="1" applyBorder="1">
      <alignment/>
      <protection/>
    </xf>
    <xf numFmtId="0" fontId="30" fillId="0" borderId="42" xfId="62" applyFont="1" applyBorder="1">
      <alignment/>
      <protection/>
    </xf>
    <xf numFmtId="0" fontId="30" fillId="0" borderId="43" xfId="62" applyFont="1" applyBorder="1">
      <alignment/>
      <protection/>
    </xf>
    <xf numFmtId="0" fontId="30" fillId="0" borderId="0" xfId="62" applyFont="1" applyBorder="1">
      <alignment/>
      <protection/>
    </xf>
    <xf numFmtId="0" fontId="30" fillId="0" borderId="44" xfId="62" applyFont="1" applyBorder="1">
      <alignment/>
      <protection/>
    </xf>
    <xf numFmtId="0" fontId="31" fillId="0" borderId="45" xfId="62" applyFont="1" applyBorder="1" applyAlignment="1">
      <alignment horizontal="left" vertical="top"/>
      <protection/>
    </xf>
    <xf numFmtId="0" fontId="0" fillId="0" borderId="39" xfId="62" applyFont="1" applyBorder="1">
      <alignment/>
      <protection/>
    </xf>
    <xf numFmtId="0" fontId="32" fillId="0" borderId="45" xfId="62" applyFont="1" applyBorder="1" applyAlignment="1">
      <alignment horizontal="left" vertical="top"/>
      <protection/>
    </xf>
    <xf numFmtId="0" fontId="0" fillId="0" borderId="42" xfId="62" applyFont="1" applyBorder="1">
      <alignment/>
      <protection/>
    </xf>
    <xf numFmtId="0" fontId="33" fillId="0" borderId="43" xfId="62" applyFont="1" applyBorder="1" applyAlignment="1">
      <alignment horizontal="left" vertical="center"/>
      <protection/>
    </xf>
    <xf numFmtId="0" fontId="0" fillId="0" borderId="0" xfId="62" applyFont="1" applyBorder="1">
      <alignment/>
      <protection/>
    </xf>
    <xf numFmtId="0" fontId="33" fillId="33" borderId="43" xfId="62" applyFont="1" applyFill="1" applyBorder="1" applyAlignment="1" applyProtection="1">
      <alignment horizontal="left" vertical="center"/>
      <protection locked="0"/>
    </xf>
    <xf numFmtId="0" fontId="0" fillId="0" borderId="44" xfId="62" applyFont="1" applyBorder="1">
      <alignment/>
      <protection/>
    </xf>
    <xf numFmtId="0" fontId="33" fillId="33" borderId="43" xfId="62" applyFont="1" applyFill="1" applyBorder="1" applyAlignment="1" applyProtection="1">
      <alignment horizontal="left" vertical="top"/>
      <protection locked="0"/>
    </xf>
    <xf numFmtId="0" fontId="0" fillId="33" borderId="0" xfId="0" applyFont="1" applyFill="1" applyAlignment="1" applyProtection="1">
      <alignment horizontal="left" vertical="top"/>
      <protection locked="0"/>
    </xf>
    <xf numFmtId="0" fontId="0" fillId="33" borderId="44" xfId="0" applyFont="1" applyFill="1" applyBorder="1" applyAlignment="1" applyProtection="1">
      <alignment horizontal="left" vertical="top"/>
      <protection locked="0"/>
    </xf>
    <xf numFmtId="0" fontId="0" fillId="33" borderId="43" xfId="0" applyFont="1" applyFill="1" applyBorder="1" applyAlignment="1" applyProtection="1">
      <alignment horizontal="left" vertical="top"/>
      <protection locked="0"/>
    </xf>
    <xf numFmtId="0" fontId="0" fillId="33" borderId="46" xfId="0" applyFont="1" applyFill="1" applyBorder="1" applyAlignment="1" applyProtection="1">
      <alignment horizontal="left" vertical="top"/>
      <protection locked="0"/>
    </xf>
    <xf numFmtId="0" fontId="0" fillId="33" borderId="47" xfId="0" applyFont="1" applyFill="1" applyBorder="1" applyAlignment="1" applyProtection="1">
      <alignment horizontal="left" vertical="top"/>
      <protection locked="0"/>
    </xf>
    <xf numFmtId="0" fontId="0" fillId="33" borderId="48" xfId="0" applyFont="1" applyFill="1" applyBorder="1" applyAlignment="1" applyProtection="1">
      <alignment horizontal="left" vertical="top"/>
      <protection locked="0"/>
    </xf>
    <xf numFmtId="0" fontId="32" fillId="0" borderId="49" xfId="62" applyFont="1" applyBorder="1" applyAlignment="1">
      <alignment horizontal="left" vertical="top"/>
      <protection/>
    </xf>
    <xf numFmtId="0" fontId="0" fillId="0" borderId="49" xfId="62" applyFont="1" applyBorder="1">
      <alignment/>
      <protection/>
    </xf>
    <xf numFmtId="1" fontId="33" fillId="33" borderId="43" xfId="62" applyNumberFormat="1" applyFont="1" applyFill="1" applyBorder="1" applyAlignment="1" applyProtection="1">
      <alignment horizontal="center" vertical="center"/>
      <protection locked="0"/>
    </xf>
    <xf numFmtId="0" fontId="34" fillId="33" borderId="0" xfId="62" applyFont="1" applyFill="1" applyBorder="1" applyAlignment="1" applyProtection="1">
      <alignment horizontal="center" vertical="center"/>
      <protection locked="0"/>
    </xf>
    <xf numFmtId="0" fontId="34" fillId="33" borderId="50" xfId="62" applyFont="1" applyFill="1" applyBorder="1" applyAlignment="1" applyProtection="1">
      <alignment horizontal="center" vertical="center"/>
      <protection locked="0"/>
    </xf>
    <xf numFmtId="0" fontId="32" fillId="0" borderId="45" xfId="62" applyFont="1" applyBorder="1" applyAlignment="1" applyProtection="1">
      <alignment horizontal="left" vertical="center"/>
      <protection/>
    </xf>
    <xf numFmtId="0" fontId="30" fillId="0" borderId="39" xfId="62" applyFont="1" applyBorder="1" applyAlignment="1" applyProtection="1">
      <alignment horizontal="left" vertical="top"/>
      <protection/>
    </xf>
    <xf numFmtId="0" fontId="0" fillId="0" borderId="39" xfId="62" applyFont="1" applyBorder="1" applyProtection="1">
      <alignment/>
      <protection/>
    </xf>
    <xf numFmtId="0" fontId="0" fillId="0" borderId="42" xfId="62" applyFont="1" applyBorder="1" applyProtection="1">
      <alignment/>
      <protection/>
    </xf>
    <xf numFmtId="0" fontId="30" fillId="0" borderId="45" xfId="62" applyFont="1" applyBorder="1" applyAlignment="1" applyProtection="1">
      <alignment horizontal="center" vertical="center"/>
      <protection/>
    </xf>
    <xf numFmtId="0" fontId="30" fillId="0" borderId="39" xfId="62" applyFont="1" applyBorder="1" applyAlignment="1" applyProtection="1">
      <alignment horizontal="center" vertical="center"/>
      <protection/>
    </xf>
    <xf numFmtId="0" fontId="30" fillId="0" borderId="42" xfId="62" applyFont="1" applyBorder="1" applyAlignment="1" applyProtection="1">
      <alignment horizontal="center" vertical="center"/>
      <protection/>
    </xf>
    <xf numFmtId="14" fontId="33" fillId="0" borderId="51" xfId="62" applyNumberFormat="1" applyFont="1" applyBorder="1" applyAlignment="1" applyProtection="1">
      <alignment horizontal="center" vertical="center"/>
      <protection/>
    </xf>
    <xf numFmtId="14" fontId="33" fillId="0" borderId="52" xfId="62" applyNumberFormat="1" applyFont="1" applyBorder="1" applyProtection="1">
      <alignment/>
      <protection/>
    </xf>
    <xf numFmtId="0" fontId="13" fillId="0" borderId="45" xfId="62" applyFont="1" applyBorder="1" applyProtection="1">
      <alignment/>
      <protection/>
    </xf>
    <xf numFmtId="0" fontId="0" fillId="0" borderId="42" xfId="62" applyFont="1" applyBorder="1" applyAlignment="1" applyProtection="1">
      <alignment horizontal="center"/>
      <protection/>
    </xf>
    <xf numFmtId="0" fontId="0" fillId="0" borderId="49" xfId="62" applyFont="1" applyBorder="1" applyAlignment="1" applyProtection="1">
      <alignment horizontal="center"/>
      <protection/>
    </xf>
    <xf numFmtId="0" fontId="0" fillId="0" borderId="43" xfId="62" applyFont="1" applyBorder="1" applyProtection="1">
      <alignment/>
      <protection/>
    </xf>
    <xf numFmtId="0" fontId="0" fillId="0" borderId="44" xfId="62" applyFont="1" applyBorder="1" applyProtection="1">
      <alignment/>
      <protection/>
    </xf>
    <xf numFmtId="0" fontId="0" fillId="0" borderId="44" xfId="62" applyFont="1" applyBorder="1" applyAlignment="1" applyProtection="1">
      <alignment horizontal="right" wrapText="1"/>
      <protection/>
    </xf>
    <xf numFmtId="0" fontId="0" fillId="0" borderId="50" xfId="62" applyFont="1" applyBorder="1" applyAlignment="1" applyProtection="1">
      <alignment horizontal="center"/>
      <protection/>
    </xf>
    <xf numFmtId="0" fontId="0" fillId="0" borderId="44" xfId="62" applyFont="1" applyBorder="1" applyAlignment="1" applyProtection="1">
      <alignment horizontal="center"/>
      <protection/>
    </xf>
    <xf numFmtId="0" fontId="32" fillId="0" borderId="52" xfId="62" applyFont="1" applyBorder="1" applyAlignment="1" applyProtection="1">
      <alignment horizontal="left" vertical="center"/>
      <protection/>
    </xf>
    <xf numFmtId="0" fontId="30" fillId="0" borderId="53" xfId="62" applyFont="1" applyBorder="1" applyProtection="1">
      <alignment/>
      <protection/>
    </xf>
    <xf numFmtId="8" fontId="33" fillId="0" borderId="51" xfId="62" applyNumberFormat="1" applyFont="1" applyBorder="1" applyAlignment="1" applyProtection="1">
      <alignment horizontal="right" vertical="center"/>
      <protection/>
    </xf>
    <xf numFmtId="0" fontId="32" fillId="0" borderId="51" xfId="62" applyFont="1" applyBorder="1" applyAlignment="1" applyProtection="1">
      <alignment horizontal="left" vertical="center"/>
      <protection/>
    </xf>
    <xf numFmtId="0" fontId="0" fillId="0" borderId="51" xfId="62" applyFont="1" applyBorder="1" applyProtection="1">
      <alignment/>
      <protection/>
    </xf>
    <xf numFmtId="8" fontId="33" fillId="0" borderId="51" xfId="62" applyNumberFormat="1" applyFont="1" applyFill="1" applyBorder="1" applyAlignment="1" applyProtection="1">
      <alignment horizontal="right" vertical="center"/>
      <protection/>
    </xf>
    <xf numFmtId="8" fontId="34" fillId="0" borderId="51" xfId="62" applyNumberFormat="1" applyFont="1" applyFill="1" applyBorder="1" applyAlignment="1" applyProtection="1">
      <alignment horizontal="right" vertical="center"/>
      <protection/>
    </xf>
    <xf numFmtId="0" fontId="0" fillId="0" borderId="54" xfId="62" applyFont="1" applyBorder="1" applyProtection="1">
      <alignment/>
      <protection/>
    </xf>
    <xf numFmtId="8" fontId="33" fillId="0" borderId="54" xfId="62" applyNumberFormat="1" applyFont="1" applyFill="1" applyBorder="1" applyAlignment="1" applyProtection="1">
      <alignment horizontal="right" vertical="center"/>
      <protection/>
    </xf>
    <xf numFmtId="8" fontId="0" fillId="0" borderId="53" xfId="62" applyNumberFormat="1" applyFont="1" applyBorder="1" applyProtection="1">
      <alignment/>
      <protection/>
    </xf>
    <xf numFmtId="0" fontId="32" fillId="0" borderId="46" xfId="62" applyFont="1" applyBorder="1" applyAlignment="1">
      <alignment horizontal="left" vertical="top"/>
      <protection/>
    </xf>
    <xf numFmtId="0" fontId="30" fillId="0" borderId="47" xfId="62" applyFont="1" applyBorder="1">
      <alignment/>
      <protection/>
    </xf>
    <xf numFmtId="0" fontId="30" fillId="0" borderId="48" xfId="62" applyFont="1" applyBorder="1">
      <alignment/>
      <protection/>
    </xf>
    <xf numFmtId="0" fontId="30" fillId="0" borderId="45" xfId="62" applyFont="1" applyBorder="1" applyAlignment="1">
      <alignment horizontal="left" vertical="top"/>
      <protection/>
    </xf>
    <xf numFmtId="0" fontId="30" fillId="0" borderId="39" xfId="62" applyFont="1" applyBorder="1" applyAlignment="1">
      <alignment horizontal="left" vertical="top"/>
      <protection/>
    </xf>
    <xf numFmtId="0" fontId="30" fillId="33" borderId="43" xfId="62" applyFont="1" applyFill="1" applyBorder="1" applyProtection="1">
      <alignment/>
      <protection locked="0"/>
    </xf>
    <xf numFmtId="0" fontId="30" fillId="0" borderId="43" xfId="62" applyFont="1" applyBorder="1" applyAlignment="1">
      <alignment horizontal="left" vertical="top"/>
      <protection/>
    </xf>
    <xf numFmtId="0" fontId="33" fillId="33" borderId="46" xfId="62" applyFont="1" applyFill="1" applyBorder="1" applyAlignment="1" applyProtection="1">
      <alignment horizontal="center" vertical="top"/>
      <protection locked="0"/>
    </xf>
    <xf numFmtId="0" fontId="30" fillId="0" borderId="0" xfId="62" applyFont="1" applyBorder="1" applyAlignment="1">
      <alignment horizontal="left" vertical="top"/>
      <protection/>
    </xf>
    <xf numFmtId="0" fontId="33" fillId="33" borderId="46" xfId="62" applyFont="1" applyFill="1" applyBorder="1" applyProtection="1">
      <alignment/>
      <protection locked="0"/>
    </xf>
    <xf numFmtId="0" fontId="33" fillId="33" borderId="47" xfId="62" applyFont="1" applyFill="1" applyBorder="1" applyProtection="1">
      <alignment/>
      <protection locked="0"/>
    </xf>
    <xf numFmtId="14" fontId="33" fillId="33" borderId="46" xfId="62" applyNumberFormat="1" applyFont="1" applyFill="1" applyBorder="1" applyAlignment="1" applyProtection="1">
      <alignment horizontal="left" vertical="center"/>
      <protection locked="0"/>
    </xf>
    <xf numFmtId="0" fontId="33" fillId="33" borderId="48" xfId="62" applyFont="1" applyFill="1" applyBorder="1" applyProtection="1">
      <alignment/>
      <protection locked="0"/>
    </xf>
    <xf numFmtId="0" fontId="0" fillId="0" borderId="0" xfId="0" applyAlignment="1" applyProtection="1">
      <alignment/>
      <protection locked="0"/>
    </xf>
    <xf numFmtId="0" fontId="0" fillId="0" borderId="44" xfId="62" applyFont="1" applyBorder="1" applyAlignment="1" applyProtection="1">
      <alignment horizontal="center" wrapText="1"/>
      <protection/>
    </xf>
    <xf numFmtId="0" fontId="18" fillId="0" borderId="0" xfId="61" applyFont="1" applyFill="1" applyBorder="1" applyAlignment="1" applyProtection="1">
      <alignment horizontal="right" vertical="center"/>
      <protection/>
    </xf>
    <xf numFmtId="0" fontId="39" fillId="0" borderId="0" xfId="61" applyFont="1" applyFill="1" applyAlignment="1">
      <alignment horizontal="center" vertical="center"/>
      <protection/>
    </xf>
    <xf numFmtId="0" fontId="10" fillId="0" borderId="10" xfId="61" applyFont="1" applyFill="1" applyBorder="1" applyAlignment="1" applyProtection="1">
      <alignment horizontal="center" vertical="center" wrapText="1"/>
      <protection/>
    </xf>
    <xf numFmtId="0" fontId="10" fillId="0" borderId="55" xfId="61" applyFont="1" applyBorder="1" applyAlignment="1" applyProtection="1">
      <alignment horizontal="centerContinuous"/>
      <protection/>
    </xf>
    <xf numFmtId="168" fontId="20" fillId="0" borderId="0" xfId="61" applyNumberFormat="1" applyFont="1">
      <alignment/>
      <protection/>
    </xf>
    <xf numFmtId="8" fontId="38" fillId="0" borderId="11" xfId="61" applyNumberFormat="1" applyFont="1" applyFill="1" applyBorder="1" applyAlignment="1">
      <alignment horizontal="center" vertical="center"/>
      <protection/>
    </xf>
    <xf numFmtId="7" fontId="38" fillId="0" borderId="11" xfId="61" applyNumberFormat="1" applyFont="1" applyFill="1" applyBorder="1" applyAlignment="1">
      <alignment horizontal="center" vertical="center"/>
      <protection/>
    </xf>
    <xf numFmtId="7" fontId="38" fillId="0" borderId="11" xfId="61" applyNumberFormat="1" applyFont="1" applyBorder="1" applyAlignment="1">
      <alignment horizontal="center" vertical="center"/>
      <protection/>
    </xf>
    <xf numFmtId="7" fontId="38" fillId="0" borderId="11" xfId="61" applyNumberFormat="1" applyFont="1" applyBorder="1" applyAlignment="1">
      <alignment horizontal="center"/>
      <protection/>
    </xf>
    <xf numFmtId="10" fontId="37" fillId="0" borderId="0" xfId="61" applyNumberFormat="1" applyFont="1" applyFill="1" applyBorder="1" applyAlignment="1" applyProtection="1">
      <alignment horizontal="center" vertical="center"/>
      <protection/>
    </xf>
    <xf numFmtId="0" fontId="37" fillId="0" borderId="0" xfId="61"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40" fillId="0" borderId="10" xfId="61" applyNumberFormat="1" applyFont="1" applyFill="1" applyBorder="1" applyAlignment="1">
      <alignment horizontal="center" vertical="center"/>
      <protection/>
    </xf>
    <xf numFmtId="0" fontId="28" fillId="0" borderId="11" xfId="61" applyFont="1" applyBorder="1" applyAlignment="1">
      <alignment horizontal="center" wrapText="1"/>
      <protection/>
    </xf>
    <xf numFmtId="0" fontId="25" fillId="0" borderId="0" xfId="61" applyFont="1" applyAlignment="1">
      <alignment horizontal="left" vertical="center"/>
      <protection/>
    </xf>
    <xf numFmtId="0" fontId="25" fillId="0" borderId="0" xfId="61" applyFont="1">
      <alignment/>
      <protection/>
    </xf>
    <xf numFmtId="0" fontId="25" fillId="0" borderId="0" xfId="61" applyFont="1" applyAlignment="1">
      <alignment horizontal="right" vertical="center"/>
      <protection/>
    </xf>
    <xf numFmtId="0" fontId="25" fillId="0" borderId="0" xfId="61" applyFont="1" applyAlignment="1">
      <alignment horizontal="right"/>
      <protection/>
    </xf>
    <xf numFmtId="0" fontId="41" fillId="0" borderId="0" xfId="61" applyFont="1">
      <alignment/>
      <protection/>
    </xf>
    <xf numFmtId="9" fontId="40" fillId="0" borderId="10" xfId="61" applyNumberFormat="1" applyFont="1" applyBorder="1">
      <alignment/>
      <protection/>
    </xf>
    <xf numFmtId="10" fontId="18" fillId="0" borderId="40" xfId="61" applyNumberFormat="1" applyFont="1" applyFill="1" applyBorder="1" applyAlignment="1" applyProtection="1">
      <alignment horizontal="center" vertical="center" wrapText="1"/>
      <protection/>
    </xf>
    <xf numFmtId="8" fontId="10" fillId="0" borderId="56" xfId="60" applyNumberFormat="1" applyFont="1" applyBorder="1" applyAlignment="1" applyProtection="1">
      <alignment horizontal="right" vertical="center"/>
      <protection/>
    </xf>
    <xf numFmtId="8" fontId="10" fillId="0" borderId="11" xfId="61" applyNumberFormat="1" applyFont="1" applyFill="1" applyBorder="1" applyAlignment="1" applyProtection="1">
      <alignment horizontal="right" vertical="center"/>
      <protection/>
    </xf>
    <xf numFmtId="8" fontId="10" fillId="0" borderId="11" xfId="61" applyNumberFormat="1" applyFont="1" applyBorder="1" applyAlignment="1" applyProtection="1">
      <alignment horizontal="right" vertical="center"/>
      <protection/>
    </xf>
    <xf numFmtId="8" fontId="10" fillId="0" borderId="10" xfId="61" applyNumberFormat="1" applyFont="1" applyFill="1" applyBorder="1" applyAlignment="1" applyProtection="1">
      <alignment horizontal="right" vertical="center"/>
      <protection/>
    </xf>
    <xf numFmtId="8" fontId="10" fillId="0" borderId="10" xfId="61" applyNumberFormat="1" applyFont="1" applyBorder="1" applyAlignment="1" applyProtection="1">
      <alignment horizontal="right" vertical="center"/>
      <protection/>
    </xf>
    <xf numFmtId="8" fontId="10" fillId="0" borderId="13" xfId="61" applyNumberFormat="1" applyFont="1" applyFill="1" applyBorder="1" applyAlignment="1" applyProtection="1">
      <alignment horizontal="right" vertical="center"/>
      <protection/>
    </xf>
    <xf numFmtId="8" fontId="10" fillId="0" borderId="13" xfId="61" applyNumberFormat="1" applyFont="1" applyBorder="1" applyAlignment="1" applyProtection="1">
      <alignment horizontal="right" vertical="center"/>
      <protection/>
    </xf>
    <xf numFmtId="8" fontId="10" fillId="0" borderId="57" xfId="61" applyNumberFormat="1" applyFont="1" applyBorder="1" applyAlignment="1" applyProtection="1">
      <alignment horizontal="right" vertical="center"/>
      <protection/>
    </xf>
    <xf numFmtId="8" fontId="10" fillId="0" borderId="58" xfId="60" applyNumberFormat="1" applyFont="1" applyBorder="1" applyAlignment="1" applyProtection="1">
      <alignment horizontal="right" vertical="center"/>
      <protection/>
    </xf>
    <xf numFmtId="8" fontId="10" fillId="0" borderId="57" xfId="61" applyNumberFormat="1" applyFont="1" applyFill="1" applyBorder="1" applyAlignment="1" applyProtection="1">
      <alignment horizontal="right" vertical="center"/>
      <protection/>
    </xf>
    <xf numFmtId="10" fontId="18" fillId="0" borderId="40" xfId="61" applyNumberFormat="1" applyFont="1" applyFill="1" applyBorder="1" applyAlignment="1" applyProtection="1">
      <alignment horizontal="center" vertical="center"/>
      <protection/>
    </xf>
    <xf numFmtId="0" fontId="18" fillId="0" borderId="24" xfId="61" applyFont="1" applyFill="1" applyBorder="1" applyAlignment="1" applyProtection="1">
      <alignment horizontal="right" vertical="center"/>
      <protection/>
    </xf>
    <xf numFmtId="0" fontId="18" fillId="0" borderId="18" xfId="61" applyFont="1" applyFill="1" applyBorder="1" applyAlignment="1" applyProtection="1">
      <alignment horizontal="right" vertical="center"/>
      <protection/>
    </xf>
    <xf numFmtId="6" fontId="10" fillId="0" borderId="33" xfId="61" applyNumberFormat="1" applyFont="1" applyFill="1" applyBorder="1" applyAlignment="1" applyProtection="1">
      <alignment horizontal="right" vertical="center"/>
      <protection/>
    </xf>
    <xf numFmtId="6" fontId="18" fillId="0" borderId="59" xfId="61" applyNumberFormat="1" applyFont="1" applyFill="1" applyBorder="1" applyAlignment="1" applyProtection="1">
      <alignment horizontal="right" vertical="center"/>
      <protection/>
    </xf>
    <xf numFmtId="0" fontId="93" fillId="0" borderId="0" xfId="58">
      <alignment/>
      <protection/>
    </xf>
    <xf numFmtId="0" fontId="35" fillId="0" borderId="0" xfId="58" applyFont="1" applyBorder="1" applyAlignment="1">
      <alignment horizontal="center" vertical="center"/>
      <protection/>
    </xf>
    <xf numFmtId="0" fontId="35" fillId="0" borderId="44" xfId="58" applyFont="1" applyBorder="1" applyAlignment="1">
      <alignment horizontal="center" vertical="center"/>
      <protection/>
    </xf>
    <xf numFmtId="0" fontId="35" fillId="0" borderId="43" xfId="58" applyFont="1" applyBorder="1" applyAlignment="1">
      <alignment horizontal="center" vertical="center"/>
      <protection/>
    </xf>
    <xf numFmtId="0" fontId="32" fillId="0" borderId="51" xfId="63" applyFont="1" applyBorder="1" applyAlignment="1">
      <alignment horizontal="right"/>
      <protection/>
    </xf>
    <xf numFmtId="0" fontId="33" fillId="33" borderId="49" xfId="63" applyFont="1" applyFill="1" applyBorder="1" applyAlignment="1" applyProtection="1">
      <alignment horizontal="left" vertical="center"/>
      <protection locked="0"/>
    </xf>
    <xf numFmtId="0" fontId="30" fillId="0" borderId="0" xfId="63" applyFont="1" applyBorder="1">
      <alignment/>
      <protection/>
    </xf>
    <xf numFmtId="0" fontId="30" fillId="0" borderId="44" xfId="63" applyFont="1" applyBorder="1">
      <alignment/>
      <protection/>
    </xf>
    <xf numFmtId="0" fontId="31" fillId="0" borderId="52" xfId="63" applyFont="1" applyBorder="1" applyAlignment="1">
      <alignment horizontal="left" vertical="top"/>
      <protection/>
    </xf>
    <xf numFmtId="0" fontId="0" fillId="0" borderId="52" xfId="63" applyFont="1" applyBorder="1">
      <alignment/>
      <protection/>
    </xf>
    <xf numFmtId="0" fontId="93" fillId="0" borderId="54" xfId="58" applyBorder="1">
      <alignment/>
      <protection/>
    </xf>
    <xf numFmtId="0" fontId="32" fillId="0" borderId="52" xfId="63" applyFont="1" applyBorder="1" applyAlignment="1">
      <alignment horizontal="left" vertical="top"/>
      <protection/>
    </xf>
    <xf numFmtId="0" fontId="0" fillId="0" borderId="54" xfId="63" applyFont="1" applyBorder="1">
      <alignment/>
      <protection/>
    </xf>
    <xf numFmtId="0" fontId="33" fillId="0" borderId="43" xfId="63" applyFont="1" applyBorder="1" applyAlignment="1">
      <alignment horizontal="left" vertical="center"/>
      <protection/>
    </xf>
    <xf numFmtId="0" fontId="0" fillId="0" borderId="0" xfId="63" applyFont="1" applyBorder="1">
      <alignment/>
      <protection/>
    </xf>
    <xf numFmtId="0" fontId="93" fillId="0" borderId="0" xfId="58" applyBorder="1">
      <alignment/>
      <protection/>
    </xf>
    <xf numFmtId="0" fontId="33" fillId="33" borderId="52" xfId="63" applyFont="1" applyFill="1" applyBorder="1" applyAlignment="1" applyProtection="1">
      <alignment horizontal="left" vertical="center"/>
      <protection locked="0"/>
    </xf>
    <xf numFmtId="0" fontId="33" fillId="33" borderId="48" xfId="63" applyFont="1" applyFill="1" applyBorder="1" applyAlignment="1" applyProtection="1">
      <alignment horizontal="left" vertical="center"/>
      <protection locked="0"/>
    </xf>
    <xf numFmtId="0" fontId="32" fillId="0" borderId="45" xfId="63" applyFont="1" applyBorder="1" applyAlignment="1">
      <alignment horizontal="left" vertical="top"/>
      <protection/>
    </xf>
    <xf numFmtId="0" fontId="0" fillId="0" borderId="39" xfId="63" applyFont="1" applyBorder="1">
      <alignment/>
      <protection/>
    </xf>
    <xf numFmtId="0" fontId="0" fillId="0" borderId="42" xfId="63" applyFont="1" applyBorder="1">
      <alignment/>
      <protection/>
    </xf>
    <xf numFmtId="0" fontId="32" fillId="0" borderId="49" xfId="63" applyFont="1" applyBorder="1" applyAlignment="1">
      <alignment horizontal="left" vertical="top"/>
      <protection/>
    </xf>
    <xf numFmtId="0" fontId="0" fillId="0" borderId="49" xfId="63" applyFont="1" applyBorder="1">
      <alignment/>
      <protection/>
    </xf>
    <xf numFmtId="1" fontId="33" fillId="33" borderId="43" xfId="63" applyNumberFormat="1" applyFont="1" applyFill="1" applyBorder="1" applyAlignment="1" applyProtection="1">
      <alignment horizontal="center" vertical="center"/>
      <protection locked="0"/>
    </xf>
    <xf numFmtId="0" fontId="34" fillId="33" borderId="0" xfId="63" applyFont="1" applyFill="1" applyBorder="1" applyAlignment="1" applyProtection="1">
      <alignment horizontal="center" vertical="center"/>
      <protection locked="0"/>
    </xf>
    <xf numFmtId="0" fontId="34" fillId="33" borderId="50" xfId="63" applyFont="1" applyFill="1" applyBorder="1" applyAlignment="1" applyProtection="1">
      <alignment horizontal="center" vertical="center"/>
      <protection locked="0"/>
    </xf>
    <xf numFmtId="0" fontId="32" fillId="0" borderId="45" xfId="63" applyFont="1" applyBorder="1" applyAlignment="1" applyProtection="1">
      <alignment horizontal="left" vertical="center"/>
      <protection/>
    </xf>
    <xf numFmtId="0" fontId="30" fillId="0" borderId="39" xfId="63" applyFont="1" applyBorder="1" applyAlignment="1" applyProtection="1">
      <alignment horizontal="left" vertical="top"/>
      <protection/>
    </xf>
    <xf numFmtId="0" fontId="0" fillId="0" borderId="39" xfId="63" applyFont="1" applyBorder="1" applyProtection="1">
      <alignment/>
      <protection/>
    </xf>
    <xf numFmtId="0" fontId="0" fillId="0" borderId="42" xfId="63" applyFont="1" applyBorder="1" applyProtection="1">
      <alignment/>
      <protection/>
    </xf>
    <xf numFmtId="0" fontId="30" fillId="0" borderId="51" xfId="63" applyFont="1" applyBorder="1" applyAlignment="1" applyProtection="1">
      <alignment horizontal="center" vertical="center"/>
      <protection/>
    </xf>
    <xf numFmtId="0" fontId="30" fillId="0" borderId="54" xfId="63" applyFont="1" applyBorder="1" applyAlignment="1" applyProtection="1">
      <alignment horizontal="center" vertical="center"/>
      <protection/>
    </xf>
    <xf numFmtId="14" fontId="33" fillId="0" borderId="51" xfId="63" applyNumberFormat="1" applyFont="1" applyBorder="1" applyAlignment="1" applyProtection="1">
      <alignment horizontal="center" vertical="center"/>
      <protection/>
    </xf>
    <xf numFmtId="14" fontId="33" fillId="0" borderId="52" xfId="63" applyNumberFormat="1" applyFont="1" applyBorder="1" applyAlignment="1" applyProtection="1">
      <alignment horizontal="center" vertical="center"/>
      <protection/>
    </xf>
    <xf numFmtId="14" fontId="33" fillId="0" borderId="52" xfId="63" applyNumberFormat="1" applyFont="1" applyBorder="1" applyProtection="1">
      <alignment/>
      <protection locked="0"/>
    </xf>
    <xf numFmtId="0" fontId="32" fillId="34" borderId="45" xfId="63" applyFont="1" applyFill="1" applyBorder="1" applyAlignment="1" applyProtection="1">
      <alignment horizontal="left" vertical="center"/>
      <protection/>
    </xf>
    <xf numFmtId="0" fontId="30" fillId="34" borderId="0" xfId="63" applyFont="1" applyFill="1" applyBorder="1" applyProtection="1">
      <alignment/>
      <protection/>
    </xf>
    <xf numFmtId="8" fontId="33" fillId="34" borderId="0" xfId="63" applyNumberFormat="1" applyFont="1" applyFill="1" applyBorder="1" applyAlignment="1" applyProtection="1">
      <alignment horizontal="right" vertical="center"/>
      <protection/>
    </xf>
    <xf numFmtId="8" fontId="33" fillId="34" borderId="44" xfId="63" applyNumberFormat="1" applyFont="1" applyFill="1" applyBorder="1" applyAlignment="1" applyProtection="1">
      <alignment horizontal="right" vertical="center"/>
      <protection/>
    </xf>
    <xf numFmtId="0" fontId="32" fillId="34" borderId="43" xfId="63" applyFont="1" applyFill="1" applyBorder="1" applyAlignment="1" applyProtection="1">
      <alignment horizontal="left" vertical="center"/>
      <protection/>
    </xf>
    <xf numFmtId="0" fontId="0" fillId="34" borderId="0" xfId="63" applyFont="1" applyFill="1" applyBorder="1" applyProtection="1">
      <alignment/>
      <protection/>
    </xf>
    <xf numFmtId="8" fontId="34" fillId="34" borderId="0" xfId="63" applyNumberFormat="1" applyFont="1" applyFill="1" applyBorder="1" applyAlignment="1" applyProtection="1">
      <alignment horizontal="right" vertical="center"/>
      <protection/>
    </xf>
    <xf numFmtId="8" fontId="33" fillId="0" borderId="42" xfId="63" applyNumberFormat="1" applyFont="1" applyFill="1" applyBorder="1" applyAlignment="1" applyProtection="1">
      <alignment horizontal="right" vertical="center"/>
      <protection locked="0"/>
    </xf>
    <xf numFmtId="8" fontId="0" fillId="34" borderId="0" xfId="63" applyNumberFormat="1" applyFont="1" applyFill="1" applyBorder="1" applyProtection="1">
      <alignment/>
      <protection/>
    </xf>
    <xf numFmtId="0" fontId="32" fillId="34" borderId="46" xfId="63" applyFont="1" applyFill="1" applyBorder="1" applyAlignment="1" applyProtection="1">
      <alignment horizontal="left" vertical="center"/>
      <protection/>
    </xf>
    <xf numFmtId="8" fontId="33" fillId="34" borderId="48" xfId="63" applyNumberFormat="1" applyFont="1" applyFill="1" applyBorder="1" applyAlignment="1" applyProtection="1">
      <alignment horizontal="right" vertical="center"/>
      <protection/>
    </xf>
    <xf numFmtId="8" fontId="33" fillId="34" borderId="51" xfId="63" applyNumberFormat="1" applyFont="1" applyFill="1" applyBorder="1" applyAlignment="1" applyProtection="1">
      <alignment horizontal="right" vertical="center"/>
      <protection locked="0"/>
    </xf>
    <xf numFmtId="0" fontId="30" fillId="0" borderId="39" xfId="63" applyFont="1" applyBorder="1">
      <alignment/>
      <protection/>
    </xf>
    <xf numFmtId="0" fontId="30" fillId="0" borderId="42" xfId="63" applyFont="1" applyBorder="1">
      <alignment/>
      <protection/>
    </xf>
    <xf numFmtId="0" fontId="32" fillId="0" borderId="46" xfId="63" applyFont="1" applyBorder="1" applyAlignment="1">
      <alignment horizontal="left" vertical="top"/>
      <protection/>
    </xf>
    <xf numFmtId="0" fontId="30" fillId="0" borderId="47" xfId="63" applyFont="1" applyBorder="1">
      <alignment/>
      <protection/>
    </xf>
    <xf numFmtId="0" fontId="30" fillId="0" borderId="48" xfId="63" applyFont="1" applyBorder="1">
      <alignment/>
      <protection/>
    </xf>
    <xf numFmtId="0" fontId="30" fillId="0" borderId="45" xfId="63" applyFont="1" applyBorder="1" applyAlignment="1">
      <alignment horizontal="left" vertical="top"/>
      <protection/>
    </xf>
    <xf numFmtId="0" fontId="30" fillId="0" borderId="39" xfId="63" applyFont="1" applyBorder="1" applyAlignment="1">
      <alignment horizontal="left" vertical="top"/>
      <protection/>
    </xf>
    <xf numFmtId="0" fontId="30" fillId="33" borderId="43" xfId="63" applyFont="1" applyFill="1" applyBorder="1" applyProtection="1">
      <alignment/>
      <protection locked="0"/>
    </xf>
    <xf numFmtId="0" fontId="30" fillId="0" borderId="43" xfId="63" applyFont="1" applyBorder="1" applyAlignment="1">
      <alignment horizontal="left" vertical="top"/>
      <protection/>
    </xf>
    <xf numFmtId="0" fontId="33" fillId="33" borderId="46" xfId="63" applyFont="1" applyFill="1" applyBorder="1" applyAlignment="1" applyProtection="1">
      <alignment horizontal="center" vertical="top"/>
      <protection locked="0"/>
    </xf>
    <xf numFmtId="0" fontId="30" fillId="0" borderId="0" xfId="63" applyFont="1" applyBorder="1" applyAlignment="1">
      <alignment horizontal="left" vertical="top"/>
      <protection/>
    </xf>
    <xf numFmtId="0" fontId="33" fillId="33" borderId="46" xfId="63" applyFont="1" applyFill="1" applyBorder="1" applyProtection="1">
      <alignment/>
      <protection locked="0"/>
    </xf>
    <xf numFmtId="0" fontId="33" fillId="33" borderId="47" xfId="63" applyFont="1" applyFill="1" applyBorder="1" applyProtection="1">
      <alignment/>
      <protection locked="0"/>
    </xf>
    <xf numFmtId="14" fontId="33" fillId="33" borderId="46" xfId="63" applyNumberFormat="1" applyFont="1" applyFill="1" applyBorder="1" applyAlignment="1" applyProtection="1">
      <alignment horizontal="left" vertical="center"/>
      <protection locked="0"/>
    </xf>
    <xf numFmtId="0" fontId="33" fillId="33" borderId="48" xfId="63" applyFont="1" applyFill="1" applyBorder="1" applyProtection="1">
      <alignment/>
      <protection locked="0"/>
    </xf>
    <xf numFmtId="0" fontId="93" fillId="0" borderId="0" xfId="58" applyProtection="1">
      <alignment/>
      <protection locked="0"/>
    </xf>
    <xf numFmtId="0" fontId="32" fillId="0" borderId="52" xfId="63" applyFont="1" applyFill="1" applyBorder="1" applyAlignment="1">
      <alignment horizontal="right"/>
      <protection/>
    </xf>
    <xf numFmtId="0" fontId="33" fillId="0" borderId="53" xfId="63" applyFont="1" applyFill="1" applyBorder="1" applyAlignment="1" applyProtection="1">
      <alignment horizontal="left" vertical="center"/>
      <protection locked="0"/>
    </xf>
    <xf numFmtId="0" fontId="11" fillId="0" borderId="45" xfId="63" applyFont="1" applyBorder="1" applyAlignment="1" applyProtection="1">
      <alignment horizontal="left" vertical="center"/>
      <protection/>
    </xf>
    <xf numFmtId="8" fontId="33" fillId="0" borderId="48" xfId="63" applyNumberFormat="1" applyFont="1" applyFill="1" applyBorder="1" applyAlignment="1" applyProtection="1">
      <alignment horizontal="center" vertical="center"/>
      <protection locked="0"/>
    </xf>
    <xf numFmtId="49" fontId="30" fillId="33" borderId="46" xfId="62" applyNumberFormat="1" applyFont="1" applyFill="1" applyBorder="1" applyAlignment="1" applyProtection="1">
      <alignment vertical="top"/>
      <protection locked="0"/>
    </xf>
    <xf numFmtId="0" fontId="30" fillId="33" borderId="48" xfId="62" applyFont="1" applyFill="1" applyBorder="1" applyAlignment="1" applyProtection="1">
      <alignment vertical="top"/>
      <protection locked="0"/>
    </xf>
    <xf numFmtId="0" fontId="34" fillId="33" borderId="60" xfId="63" applyFont="1" applyFill="1" applyBorder="1" applyAlignment="1" applyProtection="1">
      <alignment horizontal="center" vertical="center"/>
      <protection locked="0"/>
    </xf>
    <xf numFmtId="0" fontId="0" fillId="0" borderId="51" xfId="63" applyFont="1" applyBorder="1" applyProtection="1">
      <alignment/>
      <protection/>
    </xf>
    <xf numFmtId="0" fontId="0" fillId="34" borderId="0" xfId="63" applyFont="1" applyFill="1" applyBorder="1" applyAlignment="1" applyProtection="1">
      <alignment horizontal="center"/>
      <protection/>
    </xf>
    <xf numFmtId="14" fontId="33" fillId="0" borderId="52" xfId="63" applyNumberFormat="1" applyFont="1" applyBorder="1" applyProtection="1">
      <alignment/>
      <protection/>
    </xf>
    <xf numFmtId="14" fontId="33" fillId="0" borderId="51" xfId="63" applyNumberFormat="1" applyFont="1" applyBorder="1" applyAlignment="1" applyProtection="1">
      <alignment horizontal="center"/>
      <protection/>
    </xf>
    <xf numFmtId="0" fontId="0" fillId="34" borderId="46" xfId="0" applyFill="1" applyBorder="1" applyAlignment="1">
      <alignment/>
    </xf>
    <xf numFmtId="0" fontId="31" fillId="34" borderId="51" xfId="63" applyFont="1" applyFill="1" applyBorder="1" applyAlignment="1" applyProtection="1">
      <alignment horizontal="left" vertical="center"/>
      <protection/>
    </xf>
    <xf numFmtId="0" fontId="98" fillId="0" borderId="51" xfId="58" applyFont="1" applyBorder="1" applyAlignment="1">
      <alignment/>
      <protection/>
    </xf>
    <xf numFmtId="8" fontId="31" fillId="34" borderId="51" xfId="63" applyNumberFormat="1" applyFont="1" applyFill="1" applyBorder="1" applyAlignment="1" applyProtection="1">
      <alignment horizontal="right" vertical="center"/>
      <protection locked="0"/>
    </xf>
    <xf numFmtId="0" fontId="67" fillId="34" borderId="52" xfId="63" applyFont="1" applyFill="1" applyBorder="1" applyAlignment="1" applyProtection="1">
      <alignment horizontal="left" vertical="center"/>
      <protection/>
    </xf>
    <xf numFmtId="0" fontId="99" fillId="0" borderId="54" xfId="58" applyFont="1" applyBorder="1" applyAlignment="1">
      <alignment/>
      <protection/>
    </xf>
    <xf numFmtId="0" fontId="99" fillId="0" borderId="51" xfId="58" applyFont="1" applyBorder="1" applyAlignment="1">
      <alignment/>
      <protection/>
    </xf>
    <xf numFmtId="8" fontId="67" fillId="34" borderId="51" xfId="63" applyNumberFormat="1" applyFont="1" applyFill="1" applyBorder="1" applyAlignment="1" applyProtection="1">
      <alignment horizontal="right" vertical="center"/>
      <protection locked="0"/>
    </xf>
    <xf numFmtId="0" fontId="100" fillId="0" borderId="51" xfId="58" applyFont="1" applyBorder="1" applyAlignment="1">
      <alignment/>
      <protection/>
    </xf>
    <xf numFmtId="8" fontId="70" fillId="34" borderId="51" xfId="63" applyNumberFormat="1" applyFont="1" applyFill="1" applyBorder="1" applyAlignment="1" applyProtection="1">
      <alignment horizontal="right" vertical="center"/>
      <protection locked="0"/>
    </xf>
    <xf numFmtId="0" fontId="30" fillId="0" borderId="49" xfId="63" applyFont="1" applyBorder="1" applyAlignment="1">
      <alignment horizontal="left" vertical="top"/>
      <protection/>
    </xf>
    <xf numFmtId="0" fontId="33" fillId="33" borderId="43" xfId="63" applyFont="1" applyFill="1" applyBorder="1" applyProtection="1">
      <alignment/>
      <protection locked="0"/>
    </xf>
    <xf numFmtId="0" fontId="33" fillId="33" borderId="43" xfId="63" applyFont="1" applyFill="1" applyBorder="1" applyAlignment="1" applyProtection="1">
      <alignment vertical="top"/>
      <protection locked="0"/>
    </xf>
    <xf numFmtId="0" fontId="33" fillId="33" borderId="44" xfId="63" applyFont="1" applyFill="1" applyBorder="1" applyAlignment="1" applyProtection="1">
      <alignment vertical="top"/>
      <protection locked="0"/>
    </xf>
    <xf numFmtId="0" fontId="33" fillId="33" borderId="0" xfId="63" applyFont="1" applyFill="1" applyBorder="1" applyAlignment="1" applyProtection="1">
      <alignment vertical="top"/>
      <protection locked="0"/>
    </xf>
    <xf numFmtId="14" fontId="33" fillId="33" borderId="46" xfId="63" applyNumberFormat="1" applyFont="1" applyFill="1" applyBorder="1" applyAlignment="1" applyProtection="1">
      <alignment horizontal="centerContinuous" vertical="center"/>
      <protection locked="0"/>
    </xf>
    <xf numFmtId="0" fontId="33" fillId="33" borderId="48" xfId="63" applyFont="1" applyFill="1" applyBorder="1" applyAlignment="1" applyProtection="1">
      <alignment horizontal="centerContinuous"/>
      <protection locked="0"/>
    </xf>
    <xf numFmtId="0" fontId="0" fillId="0" borderId="0" xfId="0" applyAlignment="1">
      <alignment horizontal="center"/>
    </xf>
    <xf numFmtId="0" fontId="13" fillId="0" borderId="0" xfId="0" applyFont="1" applyBorder="1" applyAlignment="1">
      <alignment vertical="top" wrapText="1"/>
    </xf>
    <xf numFmtId="0" fontId="0" fillId="0" borderId="61" xfId="0" applyBorder="1" applyAlignment="1">
      <alignment/>
    </xf>
    <xf numFmtId="0" fontId="0" fillId="0" borderId="0" xfId="0" applyBorder="1" applyAlignment="1">
      <alignment/>
    </xf>
    <xf numFmtId="0" fontId="13" fillId="0" borderId="61" xfId="0" applyFont="1" applyBorder="1" applyAlignment="1">
      <alignment/>
    </xf>
    <xf numFmtId="0" fontId="13" fillId="0" borderId="0" xfId="0" applyFont="1" applyAlignment="1">
      <alignment horizontal="center"/>
    </xf>
    <xf numFmtId="0" fontId="13" fillId="0" borderId="17" xfId="0" applyFont="1" applyBorder="1" applyAlignment="1">
      <alignment/>
    </xf>
    <xf numFmtId="0" fontId="13" fillId="0" borderId="62" xfId="0" applyFont="1" applyBorder="1" applyAlignment="1">
      <alignment/>
    </xf>
    <xf numFmtId="0" fontId="13" fillId="0" borderId="63" xfId="0" applyFont="1" applyBorder="1" applyAlignment="1">
      <alignment/>
    </xf>
    <xf numFmtId="0" fontId="13" fillId="0" borderId="64" xfId="0" applyFont="1" applyBorder="1" applyAlignment="1">
      <alignment/>
    </xf>
    <xf numFmtId="0" fontId="13" fillId="0" borderId="0" xfId="0" applyFont="1" applyBorder="1" applyAlignment="1">
      <alignment/>
    </xf>
    <xf numFmtId="0" fontId="13" fillId="0" borderId="65" xfId="0" applyFont="1" applyBorder="1" applyAlignment="1">
      <alignment/>
    </xf>
    <xf numFmtId="0" fontId="13" fillId="0" borderId="66" xfId="0" applyFont="1" applyBorder="1" applyAlignment="1">
      <alignment/>
    </xf>
    <xf numFmtId="0" fontId="13" fillId="0" borderId="67" xfId="0" applyFont="1" applyBorder="1" applyAlignment="1">
      <alignment/>
    </xf>
    <xf numFmtId="0" fontId="45" fillId="0" borderId="0" xfId="0" applyFont="1" applyAlignment="1">
      <alignment/>
    </xf>
    <xf numFmtId="0" fontId="0" fillId="0" borderId="64" xfId="0" applyBorder="1" applyAlignment="1">
      <alignment/>
    </xf>
    <xf numFmtId="0" fontId="0" fillId="0" borderId="61" xfId="0" applyFont="1" applyBorder="1" applyAlignment="1">
      <alignment/>
    </xf>
    <xf numFmtId="0" fontId="46" fillId="0" borderId="0" xfId="0" applyFont="1" applyAlignment="1">
      <alignment/>
    </xf>
    <xf numFmtId="14" fontId="0" fillId="0" borderId="0" xfId="0" applyNumberFormat="1" applyFont="1" applyBorder="1" applyAlignment="1">
      <alignment horizontal="left" vertical="center"/>
    </xf>
    <xf numFmtId="0" fontId="13" fillId="0" borderId="0" xfId="0" applyFont="1" applyBorder="1" applyAlignment="1">
      <alignment horizontal="left" vertical="top" wrapText="1"/>
    </xf>
    <xf numFmtId="0" fontId="47" fillId="0" borderId="0" xfId="0" applyFont="1" applyAlignment="1">
      <alignment horizontal="right"/>
    </xf>
    <xf numFmtId="14" fontId="0" fillId="0" borderId="0" xfId="0" applyNumberFormat="1" applyFont="1" applyBorder="1" applyAlignment="1">
      <alignment vertical="center"/>
    </xf>
    <xf numFmtId="0" fontId="101" fillId="0" borderId="11" xfId="0" applyFont="1" applyBorder="1" applyAlignment="1">
      <alignment horizontal="center" vertical="center" wrapText="1" readingOrder="1"/>
    </xf>
    <xf numFmtId="0" fontId="93" fillId="0" borderId="0" xfId="58">
      <alignment/>
      <protection/>
    </xf>
    <xf numFmtId="0" fontId="102" fillId="0" borderId="0" xfId="58" applyFont="1">
      <alignment/>
      <protection/>
    </xf>
    <xf numFmtId="0" fontId="102" fillId="0" borderId="0" xfId="58" applyFont="1" applyAlignment="1">
      <alignment horizontal="center" wrapText="1"/>
      <protection/>
    </xf>
    <xf numFmtId="0" fontId="103" fillId="0" borderId="0" xfId="58" applyFont="1">
      <alignment/>
      <protection/>
    </xf>
    <xf numFmtId="0" fontId="104" fillId="0" borderId="0" xfId="58" applyFont="1">
      <alignment/>
      <protection/>
    </xf>
    <xf numFmtId="10" fontId="10" fillId="0" borderId="14" xfId="60" applyNumberFormat="1" applyFont="1" applyBorder="1" applyAlignment="1" applyProtection="1">
      <alignment horizontal="right" vertical="center"/>
      <protection/>
    </xf>
    <xf numFmtId="0" fontId="0" fillId="0" borderId="0" xfId="0" applyFont="1" applyAlignment="1">
      <alignment/>
    </xf>
    <xf numFmtId="8" fontId="10" fillId="0" borderId="11" xfId="60" applyNumberFormat="1" applyFont="1" applyFill="1" applyBorder="1" applyAlignment="1" applyProtection="1">
      <alignment horizontal="right" vertical="center"/>
      <protection/>
    </xf>
    <xf numFmtId="10" fontId="10" fillId="0" borderId="11" xfId="60" applyNumberFormat="1" applyFont="1" applyFill="1" applyBorder="1" applyAlignment="1" applyProtection="1">
      <alignment horizontal="right" vertical="center"/>
      <protection/>
    </xf>
    <xf numFmtId="10" fontId="20" fillId="0" borderId="11" xfId="60" applyNumberFormat="1" applyFont="1" applyFill="1" applyBorder="1" applyAlignment="1" applyProtection="1">
      <alignment horizontal="right" vertical="center"/>
      <protection/>
    </xf>
    <xf numFmtId="10" fontId="10" fillId="0" borderId="18" xfId="61" applyNumberFormat="1" applyFont="1" applyFill="1" applyBorder="1" applyAlignment="1" applyProtection="1">
      <alignment horizontal="right" vertical="center"/>
      <protection/>
    </xf>
    <xf numFmtId="10" fontId="10" fillId="0" borderId="25" xfId="61" applyNumberFormat="1" applyFont="1" applyFill="1" applyBorder="1" applyAlignment="1" applyProtection="1">
      <alignment horizontal="right" vertical="center"/>
      <protection/>
    </xf>
    <xf numFmtId="0" fontId="0" fillId="0" borderId="0" xfId="0" applyFill="1" applyAlignment="1">
      <alignment/>
    </xf>
    <xf numFmtId="0" fontId="13" fillId="0" borderId="14" xfId="0" applyFont="1" applyBorder="1" applyAlignment="1">
      <alignment horizontal="left" vertical="top" wrapText="1"/>
    </xf>
    <xf numFmtId="0" fontId="13" fillId="0" borderId="58" xfId="0" applyFont="1" applyBorder="1" applyAlignment="1">
      <alignment horizontal="left" vertical="top" wrapText="1"/>
    </xf>
    <xf numFmtId="0" fontId="13" fillId="0" borderId="10" xfId="0" applyFont="1" applyBorder="1" applyAlignment="1">
      <alignment horizontal="left" vertical="top" wrapText="1"/>
    </xf>
    <xf numFmtId="0" fontId="0" fillId="0" borderId="61" xfId="0" applyFont="1" applyFill="1" applyBorder="1" applyAlignment="1">
      <alignment horizontal="left" vertical="center"/>
    </xf>
    <xf numFmtId="0" fontId="0" fillId="0" borderId="61" xfId="0" applyFill="1" applyBorder="1" applyAlignment="1">
      <alignment horizontal="left" vertical="center"/>
    </xf>
    <xf numFmtId="0" fontId="0" fillId="0" borderId="61" xfId="0" applyFont="1" applyBorder="1" applyAlignment="1">
      <alignment horizontal="left" vertical="center"/>
    </xf>
    <xf numFmtId="0" fontId="13" fillId="0" borderId="61" xfId="0" applyFont="1" applyFill="1" applyBorder="1" applyAlignment="1">
      <alignment horizontal="left" vertical="center"/>
    </xf>
    <xf numFmtId="0" fontId="13" fillId="0" borderId="61" xfId="0" applyFont="1" applyBorder="1" applyAlignment="1">
      <alignment horizontal="left" vertical="center"/>
    </xf>
    <xf numFmtId="14" fontId="0" fillId="0" borderId="61" xfId="0" applyNumberFormat="1" applyFont="1" applyFill="1" applyBorder="1" applyAlignment="1">
      <alignment horizontal="left" vertical="center"/>
    </xf>
    <xf numFmtId="14" fontId="0" fillId="0" borderId="61" xfId="0" applyNumberFormat="1" applyFont="1" applyBorder="1" applyAlignment="1">
      <alignment horizontal="left" vertical="center"/>
    </xf>
    <xf numFmtId="174" fontId="0" fillId="0" borderId="61" xfId="44" applyNumberFormat="1" applyFont="1" applyBorder="1" applyAlignment="1">
      <alignment horizontal="center" vertical="center"/>
    </xf>
    <xf numFmtId="0" fontId="105" fillId="0" borderId="61" xfId="0" applyFont="1" applyBorder="1" applyAlignment="1">
      <alignment horizontal="left" vertical="center"/>
    </xf>
    <xf numFmtId="0" fontId="105" fillId="0" borderId="0" xfId="0" applyFont="1" applyFill="1" applyAlignment="1">
      <alignment horizontal="left" vertical="top" wrapText="1"/>
    </xf>
    <xf numFmtId="0" fontId="13" fillId="0" borderId="0" xfId="0" applyFont="1" applyFill="1" applyAlignment="1">
      <alignment horizontal="left" vertical="top" wrapText="1"/>
    </xf>
    <xf numFmtId="0" fontId="10" fillId="0" borderId="19" xfId="61" applyFont="1" applyFill="1" applyBorder="1" applyAlignment="1" applyProtection="1">
      <alignment horizontal="center"/>
      <protection/>
    </xf>
    <xf numFmtId="0" fontId="0" fillId="0" borderId="15" xfId="0" applyBorder="1" applyAlignment="1" applyProtection="1">
      <alignment/>
      <protection/>
    </xf>
    <xf numFmtId="0" fontId="0" fillId="0" borderId="27" xfId="0" applyBorder="1" applyAlignment="1" applyProtection="1">
      <alignment/>
      <protection/>
    </xf>
    <xf numFmtId="6" fontId="19" fillId="0" borderId="64" xfId="61" applyNumberFormat="1" applyFont="1" applyFill="1" applyBorder="1" applyAlignment="1" applyProtection="1">
      <alignment horizontal="right"/>
      <protection/>
    </xf>
    <xf numFmtId="0" fontId="19" fillId="0" borderId="0" xfId="0" applyFont="1" applyBorder="1" applyAlignment="1" applyProtection="1">
      <alignment horizontal="right"/>
      <protection/>
    </xf>
    <xf numFmtId="0" fontId="0" fillId="0" borderId="0" xfId="0" applyAlignment="1">
      <alignment/>
    </xf>
    <xf numFmtId="0" fontId="10" fillId="0" borderId="20" xfId="61" applyFont="1" applyFill="1" applyBorder="1" applyAlignment="1" applyProtection="1">
      <alignment horizontal="center" vertical="center"/>
      <protection/>
    </xf>
    <xf numFmtId="0" fontId="22" fillId="0" borderId="68" xfId="61" applyFont="1" applyFill="1" applyBorder="1" applyAlignment="1" applyProtection="1">
      <alignment horizontal="center" vertical="center" wrapText="1"/>
      <protection/>
    </xf>
    <xf numFmtId="0" fontId="26" fillId="0" borderId="20" xfId="0" applyFont="1" applyBorder="1" applyAlignment="1" applyProtection="1">
      <alignment horizontal="center" vertical="center" wrapText="1"/>
      <protection/>
    </xf>
    <xf numFmtId="0" fontId="23" fillId="0" borderId="56" xfId="61" applyFont="1" applyFill="1" applyBorder="1" applyAlignment="1" applyProtection="1">
      <alignment horizontal="center" vertical="center"/>
      <protection/>
    </xf>
    <xf numFmtId="0" fontId="24" fillId="0" borderId="10" xfId="0" applyFont="1" applyBorder="1" applyAlignment="1" applyProtection="1">
      <alignment horizontal="center" vertical="center"/>
      <protection/>
    </xf>
    <xf numFmtId="0" fontId="93" fillId="0" borderId="0" xfId="58" applyAlignment="1">
      <alignment wrapText="1"/>
      <protection/>
    </xf>
    <xf numFmtId="0" fontId="102" fillId="0" borderId="0" xfId="58" applyFont="1" applyAlignment="1">
      <alignment horizontal="left" wrapText="1"/>
      <protection/>
    </xf>
    <xf numFmtId="0" fontId="106" fillId="0" borderId="0" xfId="58" applyFont="1" applyAlignment="1">
      <alignment wrapText="1"/>
      <protection/>
    </xf>
    <xf numFmtId="2" fontId="93" fillId="0" borderId="0" xfId="58" applyNumberFormat="1" applyAlignment="1">
      <alignment wrapText="1"/>
      <protection/>
    </xf>
    <xf numFmtId="0" fontId="93" fillId="0" borderId="0" xfId="58" applyAlignment="1">
      <alignment/>
      <protection/>
    </xf>
    <xf numFmtId="0" fontId="30" fillId="33" borderId="43" xfId="63" applyFont="1" applyFill="1" applyBorder="1" applyAlignment="1" applyProtection="1">
      <alignment horizontal="left" vertical="top"/>
      <protection locked="0"/>
    </xf>
    <xf numFmtId="0" fontId="0" fillId="33" borderId="44" xfId="58" applyFont="1" applyFill="1" applyBorder="1" applyAlignment="1" applyProtection="1">
      <alignment horizontal="left" vertical="top"/>
      <protection locked="0"/>
    </xf>
    <xf numFmtId="0" fontId="0" fillId="33" borderId="46" xfId="58" applyFont="1" applyFill="1" applyBorder="1" applyAlignment="1" applyProtection="1">
      <alignment horizontal="left" vertical="top"/>
      <protection locked="0"/>
    </xf>
    <xf numFmtId="0" fontId="0" fillId="33" borderId="48" xfId="58" applyFont="1" applyFill="1" applyBorder="1" applyAlignment="1" applyProtection="1">
      <alignment horizontal="left" vertical="top"/>
      <protection locked="0"/>
    </xf>
    <xf numFmtId="0" fontId="33" fillId="33" borderId="46" xfId="63" applyFont="1" applyFill="1" applyBorder="1" applyAlignment="1" applyProtection="1">
      <alignment horizontal="center" vertical="top"/>
      <protection locked="0"/>
    </xf>
    <xf numFmtId="0" fontId="0" fillId="33" borderId="48" xfId="58" applyFont="1" applyFill="1" applyBorder="1" applyAlignment="1" applyProtection="1">
      <alignment/>
      <protection locked="0"/>
    </xf>
    <xf numFmtId="0" fontId="27" fillId="0" borderId="0" xfId="58" applyFont="1" applyAlignment="1">
      <alignment horizontal="center" vertical="center" wrapText="1"/>
      <protection/>
    </xf>
    <xf numFmtId="0" fontId="27" fillId="0" borderId="0" xfId="58" applyFont="1" applyAlignment="1">
      <alignment horizontal="center" vertical="center" wrapText="1"/>
      <protection/>
    </xf>
    <xf numFmtId="49" fontId="30" fillId="33" borderId="46" xfId="63" applyNumberFormat="1" applyFont="1" applyFill="1" applyBorder="1" applyAlignment="1" applyProtection="1">
      <alignment horizontal="left" vertical="top"/>
      <protection locked="0"/>
    </xf>
    <xf numFmtId="0" fontId="30" fillId="33" borderId="48" xfId="63" applyFont="1" applyFill="1" applyBorder="1" applyAlignment="1" applyProtection="1">
      <alignment horizontal="left" vertical="top"/>
      <protection locked="0"/>
    </xf>
    <xf numFmtId="14" fontId="33" fillId="0" borderId="53" xfId="63" applyNumberFormat="1" applyFont="1" applyBorder="1" applyAlignment="1" applyProtection="1">
      <alignment horizontal="center"/>
      <protection locked="0"/>
    </xf>
    <xf numFmtId="0" fontId="0" fillId="0" borderId="54" xfId="0" applyBorder="1" applyAlignment="1">
      <alignment/>
    </xf>
    <xf numFmtId="0" fontId="32" fillId="34" borderId="52" xfId="63" applyFont="1" applyFill="1" applyBorder="1" applyAlignment="1" applyProtection="1">
      <alignment horizontal="left" vertical="center"/>
      <protection/>
    </xf>
    <xf numFmtId="0" fontId="93" fillId="0" borderId="53" xfId="58" applyBorder="1" applyAlignment="1">
      <alignment/>
      <protection/>
    </xf>
    <xf numFmtId="0" fontId="93" fillId="0" borderId="54" xfId="58" applyBorder="1" applyAlignment="1">
      <alignment/>
      <protection/>
    </xf>
    <xf numFmtId="0" fontId="32" fillId="33" borderId="43" xfId="63" applyFont="1" applyFill="1" applyBorder="1" applyAlignment="1" applyProtection="1">
      <alignment horizontal="left" vertical="top"/>
      <protection locked="0"/>
    </xf>
    <xf numFmtId="0" fontId="0" fillId="33" borderId="0" xfId="58" applyFont="1" applyFill="1" applyBorder="1" applyAlignment="1" applyProtection="1">
      <alignment horizontal="left" vertical="top"/>
      <protection locked="0"/>
    </xf>
    <xf numFmtId="0" fontId="0" fillId="33" borderId="43" xfId="58" applyFont="1" applyFill="1" applyBorder="1" applyAlignment="1" applyProtection="1">
      <alignment horizontal="left" vertical="top"/>
      <protection locked="0"/>
    </xf>
    <xf numFmtId="0" fontId="0" fillId="33" borderId="47" xfId="58" applyFont="1" applyFill="1" applyBorder="1" applyAlignment="1" applyProtection="1">
      <alignment horizontal="left" vertical="top"/>
      <protection locked="0"/>
    </xf>
    <xf numFmtId="0" fontId="0" fillId="0" borderId="53" xfId="63" applyFont="1" applyBorder="1" applyAlignment="1" applyProtection="1">
      <alignment horizontal="center"/>
      <protection/>
    </xf>
    <xf numFmtId="0" fontId="0" fillId="0" borderId="54" xfId="63" applyFont="1" applyBorder="1" applyAlignment="1" applyProtection="1">
      <alignment horizontal="center"/>
      <protection/>
    </xf>
    <xf numFmtId="0" fontId="36" fillId="0" borderId="45" xfId="63" applyFont="1" applyBorder="1" applyAlignment="1">
      <alignment horizontal="center" vertical="center"/>
      <protection/>
    </xf>
    <xf numFmtId="0" fontId="36" fillId="0" borderId="39" xfId="58" applyFont="1" applyBorder="1" applyAlignment="1">
      <alignment horizontal="center" vertical="center"/>
      <protection/>
    </xf>
    <xf numFmtId="0" fontId="36" fillId="0" borderId="42" xfId="58" applyFont="1" applyBorder="1" applyAlignment="1">
      <alignment horizontal="center" vertical="center"/>
      <protection/>
    </xf>
    <xf numFmtId="0" fontId="36" fillId="0" borderId="43" xfId="58" applyFont="1" applyBorder="1" applyAlignment="1">
      <alignment horizontal="center" vertical="center"/>
      <protection/>
    </xf>
    <xf numFmtId="0" fontId="36" fillId="0" borderId="0" xfId="58" applyFont="1" applyBorder="1" applyAlignment="1">
      <alignment horizontal="center" vertical="center"/>
      <protection/>
    </xf>
    <xf numFmtId="0" fontId="36" fillId="0" borderId="44" xfId="58" applyFont="1" applyBorder="1" applyAlignment="1">
      <alignment horizontal="center" vertical="center"/>
      <protection/>
    </xf>
    <xf numFmtId="0" fontId="35" fillId="0" borderId="43" xfId="63" applyFont="1" applyBorder="1" applyAlignment="1">
      <alignment horizontal="center" vertical="center"/>
      <protection/>
    </xf>
    <xf numFmtId="0" fontId="35" fillId="0" borderId="0" xfId="58" applyFont="1" applyBorder="1" applyAlignment="1">
      <alignment horizontal="center" vertical="center"/>
      <protection/>
    </xf>
    <xf numFmtId="0" fontId="35" fillId="0" borderId="44" xfId="58" applyFont="1" applyBorder="1" applyAlignment="1">
      <alignment horizontal="center" vertical="center"/>
      <protection/>
    </xf>
    <xf numFmtId="0" fontId="35" fillId="0" borderId="43" xfId="58" applyFont="1" applyBorder="1" applyAlignment="1">
      <alignment horizontal="center" vertical="center"/>
      <protection/>
    </xf>
    <xf numFmtId="0" fontId="33" fillId="33" borderId="43" xfId="63" applyFont="1" applyFill="1" applyBorder="1" applyAlignment="1" applyProtection="1">
      <alignment horizontal="left" vertical="top"/>
      <protection locked="0"/>
    </xf>
    <xf numFmtId="0" fontId="93" fillId="0" borderId="0" xfId="58" applyAlignment="1" applyProtection="1">
      <alignment horizontal="left" vertical="top"/>
      <protection locked="0"/>
    </xf>
    <xf numFmtId="0" fontId="93" fillId="0" borderId="44" xfId="58" applyBorder="1" applyAlignment="1" applyProtection="1">
      <alignment horizontal="left" vertical="top"/>
      <protection locked="0"/>
    </xf>
    <xf numFmtId="0" fontId="76" fillId="34" borderId="52" xfId="63" applyFont="1" applyFill="1" applyBorder="1" applyAlignment="1" applyProtection="1">
      <alignment horizontal="left" vertical="center"/>
      <protection/>
    </xf>
    <xf numFmtId="0" fontId="0" fillId="0" borderId="54" xfId="0" applyFont="1" applyBorder="1" applyAlignment="1">
      <alignment/>
    </xf>
    <xf numFmtId="10" fontId="37" fillId="0" borderId="14" xfId="61" applyNumberFormat="1" applyFont="1" applyFill="1" applyBorder="1" applyAlignment="1" applyProtection="1">
      <alignment horizontal="center" vertical="center"/>
      <protection/>
    </xf>
    <xf numFmtId="0" fontId="0" fillId="0" borderId="58" xfId="0" applyBorder="1" applyAlignment="1">
      <alignment/>
    </xf>
    <xf numFmtId="0" fontId="0" fillId="0" borderId="10" xfId="0" applyBorder="1" applyAlignment="1">
      <alignment/>
    </xf>
    <xf numFmtId="0" fontId="40" fillId="0" borderId="14" xfId="61" applyFont="1" applyFill="1" applyBorder="1" applyAlignment="1">
      <alignment horizontal="center" vertical="center" wrapText="1"/>
      <protection/>
    </xf>
    <xf numFmtId="0" fontId="21" fillId="0" borderId="58" xfId="0" applyFont="1" applyFill="1" applyBorder="1" applyAlignment="1">
      <alignment vertical="center"/>
    </xf>
    <xf numFmtId="0" fontId="0" fillId="0" borderId="58" xfId="0" applyBorder="1" applyAlignment="1">
      <alignment vertical="center"/>
    </xf>
    <xf numFmtId="0" fontId="38" fillId="0" borderId="11" xfId="61" applyFont="1" applyFill="1" applyBorder="1" applyAlignment="1">
      <alignment horizontal="center" vertical="center"/>
      <protection/>
    </xf>
    <xf numFmtId="0" fontId="21" fillId="0" borderId="11" xfId="0" applyFont="1" applyBorder="1" applyAlignment="1">
      <alignment vertical="center"/>
    </xf>
    <xf numFmtId="7" fontId="38" fillId="0" borderId="11" xfId="61" applyNumberFormat="1" applyFont="1" applyFill="1" applyBorder="1" applyAlignment="1">
      <alignment horizontal="center" vertical="center"/>
      <protection/>
    </xf>
    <xf numFmtId="7" fontId="21" fillId="0" borderId="11" xfId="0" applyNumberFormat="1" applyFont="1" applyBorder="1" applyAlignment="1">
      <alignment horizontal="center"/>
    </xf>
    <xf numFmtId="7" fontId="38" fillId="0" borderId="11" xfId="61" applyNumberFormat="1" applyFont="1" applyBorder="1" applyAlignment="1">
      <alignment horizontal="center" vertical="center"/>
      <protection/>
    </xf>
    <xf numFmtId="7" fontId="38" fillId="0" borderId="11" xfId="0" applyNumberFormat="1" applyFont="1" applyBorder="1" applyAlignment="1">
      <alignment horizontal="center"/>
    </xf>
    <xf numFmtId="7" fontId="38" fillId="0" borderId="14" xfId="61" applyNumberFormat="1" applyFont="1" applyBorder="1" applyAlignment="1">
      <alignment horizontal="center"/>
      <protection/>
    </xf>
    <xf numFmtId="7" fontId="38" fillId="0" borderId="10" xfId="61" applyNumberFormat="1" applyFont="1" applyBorder="1" applyAlignment="1">
      <alignment horizontal="center"/>
      <protection/>
    </xf>
    <xf numFmtId="0" fontId="37" fillId="0" borderId="66" xfId="61" applyFont="1" applyFill="1" applyBorder="1" applyAlignment="1" applyProtection="1">
      <alignment horizontal="center" vertical="center" wrapText="1"/>
      <protection/>
    </xf>
    <xf numFmtId="0" fontId="0" fillId="0" borderId="61" xfId="0" applyBorder="1" applyAlignment="1">
      <alignment/>
    </xf>
    <xf numFmtId="0" fontId="0" fillId="0" borderId="67" xfId="0" applyBorder="1" applyAlignment="1">
      <alignment/>
    </xf>
    <xf numFmtId="0" fontId="21" fillId="0" borderId="14" xfId="0" applyFont="1" applyBorder="1" applyAlignment="1">
      <alignment horizontal="center" vertical="center" wrapText="1"/>
    </xf>
    <xf numFmtId="0" fontId="10" fillId="0" borderId="28" xfId="61" applyFont="1" applyBorder="1" applyAlignment="1" applyProtection="1">
      <alignment horizontal="center" wrapText="1"/>
      <protection/>
    </xf>
    <xf numFmtId="0" fontId="21" fillId="0" borderId="29" xfId="0" applyFont="1" applyBorder="1" applyAlignment="1" applyProtection="1">
      <alignment wrapText="1"/>
      <protection/>
    </xf>
    <xf numFmtId="0" fontId="21" fillId="0" borderId="32" xfId="0" applyFont="1" applyBorder="1" applyAlignment="1" applyProtection="1">
      <alignment wrapText="1"/>
      <protection/>
    </xf>
    <xf numFmtId="0" fontId="29" fillId="0" borderId="10" xfId="0" applyFont="1" applyBorder="1" applyAlignment="1" applyProtection="1">
      <alignment horizontal="center" vertical="center"/>
      <protection/>
    </xf>
    <xf numFmtId="0" fontId="23" fillId="0" borderId="57" xfId="61" applyFont="1" applyFill="1" applyBorder="1" applyAlignment="1" applyProtection="1">
      <alignment horizontal="center" vertical="center"/>
      <protection/>
    </xf>
    <xf numFmtId="0" fontId="24" fillId="0" borderId="59" xfId="0" applyFont="1" applyBorder="1" applyAlignment="1" applyProtection="1">
      <alignment horizontal="center" vertical="center"/>
      <protection/>
    </xf>
    <xf numFmtId="0" fontId="37" fillId="0" borderId="11" xfId="61" applyFont="1" applyFill="1" applyBorder="1" applyAlignment="1" applyProtection="1">
      <alignment horizontal="center" vertical="center" wrapText="1"/>
      <protection/>
    </xf>
    <xf numFmtId="0" fontId="21" fillId="0" borderId="11" xfId="0" applyFont="1" applyBorder="1" applyAlignment="1">
      <alignment/>
    </xf>
    <xf numFmtId="0" fontId="0" fillId="0" borderId="0" xfId="0" applyBorder="1" applyAlignment="1" applyProtection="1">
      <alignment horizontal="right"/>
      <protection/>
    </xf>
    <xf numFmtId="0" fontId="26" fillId="0" borderId="20" xfId="0" applyFont="1" applyBorder="1" applyAlignment="1" applyProtection="1">
      <alignment horizontal="center" vertical="center"/>
      <protection/>
    </xf>
    <xf numFmtId="6" fontId="18" fillId="0" borderId="0" xfId="61" applyNumberFormat="1" applyFont="1" applyFill="1" applyBorder="1" applyAlignment="1" applyProtection="1">
      <alignment horizontal="right" vertical="center"/>
      <protection/>
    </xf>
    <xf numFmtId="0" fontId="17" fillId="0" borderId="0" xfId="0" applyFont="1" applyBorder="1" applyAlignment="1" applyProtection="1">
      <alignment horizontal="right" vertical="center"/>
      <protection/>
    </xf>
    <xf numFmtId="0" fontId="10" fillId="0" borderId="19" xfId="61" applyFont="1" applyFill="1" applyBorder="1" applyAlignment="1" applyProtection="1">
      <alignment horizontal="center" wrapText="1"/>
      <protection/>
    </xf>
    <xf numFmtId="0" fontId="21" fillId="0" borderId="15" xfId="0" applyFont="1" applyFill="1" applyBorder="1" applyAlignment="1" applyProtection="1">
      <alignment horizontal="center" wrapText="1"/>
      <protection/>
    </xf>
    <xf numFmtId="0" fontId="21" fillId="0" borderId="37" xfId="0" applyFont="1" applyFill="1" applyBorder="1" applyAlignment="1" applyProtection="1">
      <alignment horizontal="center" wrapText="1"/>
      <protection/>
    </xf>
    <xf numFmtId="6" fontId="19" fillId="0" borderId="31" xfId="61" applyNumberFormat="1" applyFont="1" applyFill="1" applyBorder="1" applyAlignment="1" applyProtection="1">
      <alignment horizontal="right"/>
      <protection/>
    </xf>
    <xf numFmtId="0" fontId="0" fillId="0" borderId="0" xfId="0" applyAlignment="1" applyProtection="1">
      <alignment horizontal="right"/>
      <protection/>
    </xf>
    <xf numFmtId="168" fontId="7" fillId="0" borderId="0" xfId="61" applyNumberFormat="1" applyFont="1" applyBorder="1" applyAlignment="1">
      <alignment horizontal="right" vertical="center"/>
      <protection/>
    </xf>
    <xf numFmtId="0" fontId="0" fillId="0" borderId="0" xfId="0" applyBorder="1" applyAlignment="1">
      <alignment horizontal="right"/>
    </xf>
    <xf numFmtId="6" fontId="18" fillId="0" borderId="33" xfId="61" applyNumberFormat="1" applyFont="1" applyFill="1" applyBorder="1" applyAlignment="1" applyProtection="1">
      <alignment horizontal="right" vertical="center"/>
      <protection/>
    </xf>
    <xf numFmtId="0" fontId="19" fillId="0" borderId="59" xfId="0" applyFont="1" applyBorder="1" applyAlignment="1" applyProtection="1">
      <alignment horizontal="right" vertical="center"/>
      <protection/>
    </xf>
    <xf numFmtId="0" fontId="25" fillId="0" borderId="20" xfId="0" applyFont="1"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23" fillId="0" borderId="56" xfId="61"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21" fillId="0" borderId="15" xfId="0" applyFont="1" applyBorder="1" applyAlignment="1" applyProtection="1">
      <alignment horizontal="center" wrapText="1"/>
      <protection/>
    </xf>
    <xf numFmtId="0" fontId="21" fillId="0" borderId="27" xfId="0" applyFont="1" applyBorder="1" applyAlignment="1" applyProtection="1">
      <alignment horizontal="center" wrapText="1"/>
      <protection/>
    </xf>
    <xf numFmtId="0" fontId="19" fillId="0" borderId="29" xfId="0" applyFont="1" applyBorder="1" applyAlignment="1" applyProtection="1">
      <alignment horizontal="right"/>
      <protection/>
    </xf>
    <xf numFmtId="0" fontId="0" fillId="0" borderId="29" xfId="0" applyBorder="1" applyAlignment="1" applyProtection="1">
      <alignment horizontal="right"/>
      <protection/>
    </xf>
    <xf numFmtId="0" fontId="21" fillId="0" borderId="10" xfId="0" applyFont="1" applyBorder="1" applyAlignment="1" applyProtection="1">
      <alignment horizontal="center" vertical="center"/>
      <protection/>
    </xf>
    <xf numFmtId="0" fontId="36" fillId="0" borderId="45" xfId="62" applyFont="1" applyBorder="1" applyAlignment="1">
      <alignment horizontal="center" vertical="center"/>
      <protection/>
    </xf>
    <xf numFmtId="0" fontId="36" fillId="0" borderId="39" xfId="0" applyFont="1" applyBorder="1" applyAlignment="1">
      <alignment horizontal="center" vertical="center"/>
    </xf>
    <xf numFmtId="0" fontId="36" fillId="0" borderId="42" xfId="0" applyFont="1" applyBorder="1" applyAlignment="1">
      <alignment horizontal="center" vertical="center"/>
    </xf>
    <xf numFmtId="0" fontId="36" fillId="0" borderId="43" xfId="0" applyFont="1" applyBorder="1" applyAlignment="1">
      <alignment horizontal="center" vertical="center"/>
    </xf>
    <xf numFmtId="0" fontId="36" fillId="0" borderId="0" xfId="0" applyFont="1" applyAlignment="1">
      <alignment horizontal="center" vertical="center"/>
    </xf>
    <xf numFmtId="0" fontId="36" fillId="0" borderId="44" xfId="0" applyFont="1" applyBorder="1" applyAlignment="1">
      <alignment horizontal="center" vertical="center"/>
    </xf>
    <xf numFmtId="0" fontId="35" fillId="0" borderId="43" xfId="62" applyFont="1" applyBorder="1" applyAlignment="1">
      <alignment horizontal="center" vertical="center"/>
      <protection/>
    </xf>
    <xf numFmtId="0" fontId="35" fillId="0" borderId="0" xfId="0" applyFont="1" applyAlignment="1">
      <alignment horizontal="center" vertical="center"/>
    </xf>
    <xf numFmtId="0" fontId="35" fillId="0" borderId="44" xfId="0" applyFont="1" applyBorder="1" applyAlignment="1">
      <alignment horizontal="center" vertical="center"/>
    </xf>
    <xf numFmtId="0" fontId="35" fillId="0" borderId="43" xfId="0" applyFont="1" applyBorder="1" applyAlignment="1">
      <alignment horizontal="center" vertical="center"/>
    </xf>
    <xf numFmtId="0" fontId="27" fillId="35" borderId="30" xfId="0" applyFont="1" applyFill="1" applyBorder="1" applyAlignment="1">
      <alignment horizontal="center" vertical="center" wrapText="1"/>
    </xf>
    <xf numFmtId="0" fontId="27" fillId="35" borderId="29" xfId="0" applyFont="1" applyFill="1" applyBorder="1" applyAlignment="1">
      <alignment horizontal="center" vertical="center" wrapText="1"/>
    </xf>
    <xf numFmtId="0" fontId="27" fillId="35" borderId="32" xfId="0" applyFont="1" applyFill="1" applyBorder="1" applyAlignment="1">
      <alignment horizontal="center" vertical="center" wrapText="1"/>
    </xf>
    <xf numFmtId="0" fontId="27" fillId="35" borderId="31" xfId="0" applyFont="1" applyFill="1" applyBorder="1" applyAlignment="1">
      <alignment horizontal="center" vertical="center" wrapText="1"/>
    </xf>
    <xf numFmtId="0" fontId="27" fillId="35" borderId="0" xfId="0" applyFont="1" applyFill="1" applyBorder="1" applyAlignment="1">
      <alignment horizontal="center" vertical="center" wrapText="1"/>
    </xf>
    <xf numFmtId="0" fontId="27" fillId="35" borderId="69" xfId="0" applyFont="1" applyFill="1" applyBorder="1" applyAlignment="1">
      <alignment horizontal="center" vertical="center" wrapText="1"/>
    </xf>
    <xf numFmtId="0" fontId="27" fillId="35" borderId="34" xfId="0" applyFont="1" applyFill="1" applyBorder="1" applyAlignment="1">
      <alignment horizontal="center" vertical="center" wrapText="1"/>
    </xf>
    <xf numFmtId="0" fontId="27" fillId="35" borderId="35" xfId="0" applyFont="1" applyFill="1" applyBorder="1" applyAlignment="1">
      <alignment horizontal="center" vertical="center" wrapText="1"/>
    </xf>
    <xf numFmtId="0" fontId="27" fillId="35" borderId="41" xfId="0" applyFont="1" applyFill="1" applyBorder="1" applyAlignment="1">
      <alignment horizontal="center" vertical="center" wrapText="1"/>
    </xf>
    <xf numFmtId="49" fontId="30" fillId="33" borderId="46" xfId="62" applyNumberFormat="1" applyFont="1" applyFill="1" applyBorder="1" applyAlignment="1" applyProtection="1">
      <alignment horizontal="left" vertical="top"/>
      <protection locked="0"/>
    </xf>
    <xf numFmtId="0" fontId="30" fillId="33" borderId="48" xfId="62" applyFont="1" applyFill="1" applyBorder="1" applyAlignment="1" applyProtection="1">
      <alignment horizontal="left" vertical="top"/>
      <protection locked="0"/>
    </xf>
    <xf numFmtId="14" fontId="33" fillId="0" borderId="53" xfId="62" applyNumberFormat="1" applyFont="1" applyBorder="1" applyAlignment="1" applyProtection="1">
      <alignment horizontal="center"/>
      <protection/>
    </xf>
    <xf numFmtId="0" fontId="0" fillId="0" borderId="54" xfId="0" applyFont="1" applyBorder="1" applyAlignment="1" applyProtection="1">
      <alignment horizontal="center"/>
      <protection/>
    </xf>
    <xf numFmtId="0" fontId="30" fillId="33" borderId="43" xfId="62" applyFont="1" applyFill="1" applyBorder="1" applyAlignment="1" applyProtection="1">
      <alignment horizontal="left" vertical="top"/>
      <protection locked="0"/>
    </xf>
    <xf numFmtId="0" fontId="0" fillId="33" borderId="44" xfId="0" applyFont="1" applyFill="1" applyBorder="1" applyAlignment="1" applyProtection="1">
      <alignment horizontal="left" vertical="top"/>
      <protection locked="0"/>
    </xf>
    <xf numFmtId="0" fontId="0" fillId="33" borderId="46" xfId="0" applyFont="1" applyFill="1" applyBorder="1" applyAlignment="1" applyProtection="1">
      <alignment horizontal="left" vertical="top"/>
      <protection locked="0"/>
    </xf>
    <xf numFmtId="0" fontId="0" fillId="33" borderId="48" xfId="0" applyFont="1" applyFill="1" applyBorder="1" applyAlignment="1" applyProtection="1">
      <alignment horizontal="left" vertical="top"/>
      <protection locked="0"/>
    </xf>
    <xf numFmtId="0" fontId="33" fillId="33" borderId="46" xfId="62" applyFont="1" applyFill="1" applyBorder="1" applyAlignment="1" applyProtection="1">
      <alignment horizontal="center" vertical="top"/>
      <protection locked="0"/>
    </xf>
    <xf numFmtId="0" fontId="0" fillId="33" borderId="48" xfId="0" applyFont="1" applyFill="1" applyBorder="1" applyAlignment="1" applyProtection="1">
      <alignment/>
      <protection locked="0"/>
    </xf>
    <xf numFmtId="0" fontId="32" fillId="33" borderId="45" xfId="62" applyFont="1" applyFill="1" applyBorder="1" applyAlignment="1" applyProtection="1">
      <alignment horizontal="left" vertical="top"/>
      <protection locked="0"/>
    </xf>
    <xf numFmtId="0" fontId="0" fillId="33" borderId="39" xfId="0" applyFont="1" applyFill="1" applyBorder="1" applyAlignment="1" applyProtection="1">
      <alignment horizontal="left" vertical="top"/>
      <protection locked="0"/>
    </xf>
    <xf numFmtId="0" fontId="0" fillId="33" borderId="42" xfId="0" applyFont="1" applyFill="1" applyBorder="1" applyAlignment="1" applyProtection="1">
      <alignment horizontal="left" vertical="top"/>
      <protection locked="0"/>
    </xf>
    <xf numFmtId="0" fontId="0" fillId="33" borderId="43" xfId="0" applyFont="1" applyFill="1" applyBorder="1" applyAlignment="1" applyProtection="1">
      <alignment horizontal="left" vertical="top"/>
      <protection locked="0"/>
    </xf>
    <xf numFmtId="0" fontId="0" fillId="33" borderId="0" xfId="0" applyFont="1" applyFill="1" applyAlignment="1" applyProtection="1">
      <alignment horizontal="left" vertical="top"/>
      <protection locked="0"/>
    </xf>
    <xf numFmtId="0" fontId="0" fillId="33" borderId="47" xfId="0" applyFont="1" applyFill="1" applyBorder="1" applyAlignment="1" applyProtection="1">
      <alignment horizontal="left" vertical="top"/>
      <protection locked="0"/>
    </xf>
    <xf numFmtId="0" fontId="21" fillId="0" borderId="37" xfId="0" applyFont="1" applyBorder="1" applyAlignment="1" applyProtection="1">
      <alignment horizontal="center" wrapText="1"/>
      <protection/>
    </xf>
    <xf numFmtId="0" fontId="0" fillId="0" borderId="29" xfId="0" applyBorder="1" applyAlignment="1" applyProtection="1">
      <alignment/>
      <protection/>
    </xf>
    <xf numFmtId="0" fontId="28" fillId="0" borderId="10" xfId="0" applyFont="1" applyBorder="1" applyAlignment="1" applyProtection="1">
      <alignment horizontal="center" vertical="center"/>
      <protection/>
    </xf>
    <xf numFmtId="0" fontId="8" fillId="0" borderId="59" xfId="61" applyFont="1" applyBorder="1" applyAlignment="1" applyProtection="1">
      <alignment horizontal="right" vertical="center"/>
      <protection/>
    </xf>
    <xf numFmtId="6" fontId="19" fillId="0" borderId="0" xfId="61" applyNumberFormat="1" applyFont="1" applyFill="1" applyBorder="1" applyAlignment="1" applyProtection="1">
      <alignment horizontal="right"/>
      <protection/>
    </xf>
    <xf numFmtId="0" fontId="17" fillId="0" borderId="0" xfId="0" applyFont="1" applyBorder="1" applyAlignment="1" applyProtection="1">
      <alignment/>
      <protection/>
    </xf>
    <xf numFmtId="0" fontId="17" fillId="0" borderId="0" xfId="0" applyFont="1" applyAlignment="1" applyProtection="1">
      <alignment/>
      <protection/>
    </xf>
    <xf numFmtId="0" fontId="0" fillId="0" borderId="20" xfId="0" applyBorder="1" applyAlignment="1" applyProtection="1">
      <alignment horizontal="center" vertical="center"/>
      <protection/>
    </xf>
    <xf numFmtId="0" fontId="25" fillId="0" borderId="20" xfId="0" applyFont="1" applyBorder="1" applyAlignment="1" applyProtection="1">
      <alignment horizontal="center" vertical="center"/>
      <protection/>
    </xf>
    <xf numFmtId="0" fontId="21" fillId="0" borderId="20" xfId="0" applyFont="1" applyBorder="1" applyAlignment="1" applyProtection="1">
      <alignment vertical="center"/>
      <protection/>
    </xf>
    <xf numFmtId="0" fontId="36" fillId="0" borderId="45" xfId="62" applyFont="1" applyBorder="1" applyAlignment="1">
      <alignment horizontal="center" vertical="center" wrapText="1"/>
      <protection/>
    </xf>
    <xf numFmtId="0" fontId="36" fillId="0" borderId="39"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0" xfId="0" applyFont="1" applyAlignment="1">
      <alignment horizontal="center" vertical="center" wrapText="1"/>
    </xf>
    <xf numFmtId="0" fontId="36" fillId="0" borderId="44" xfId="0" applyFont="1" applyBorder="1" applyAlignment="1">
      <alignment horizontal="center" vertical="center" wrapText="1"/>
    </xf>
    <xf numFmtId="0" fontId="27" fillId="35" borderId="0" xfId="0" applyFont="1" applyFill="1" applyAlignment="1">
      <alignment horizontal="center" vertical="center" wrapText="1"/>
    </xf>
    <xf numFmtId="6" fontId="20" fillId="0" borderId="31" xfId="61" applyNumberFormat="1" applyFont="1" applyFill="1" applyBorder="1" applyAlignment="1" applyProtection="1">
      <alignment horizontal="right"/>
      <protection/>
    </xf>
    <xf numFmtId="0" fontId="21" fillId="0" borderId="0" xfId="0" applyFont="1" applyBorder="1" applyAlignment="1" applyProtection="1">
      <alignment horizontal="right"/>
      <protection/>
    </xf>
    <xf numFmtId="0" fontId="21" fillId="0" borderId="29" xfId="0" applyFont="1" applyBorder="1" applyAlignment="1" applyProtection="1">
      <alignment horizontal="right"/>
      <protection/>
    </xf>
    <xf numFmtId="0" fontId="17" fillId="0" borderId="59" xfId="0" applyFont="1" applyBorder="1" applyAlignment="1" applyProtection="1">
      <alignment horizontal="right" vertical="center"/>
      <protection/>
    </xf>
    <xf numFmtId="0" fontId="15" fillId="0" borderId="0" xfId="62" applyFont="1"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16" fillId="0" borderId="0" xfId="62" applyFont="1" applyFill="1" applyBorder="1" applyAlignment="1" applyProtection="1">
      <alignment horizontal="center" vertical="top"/>
      <protection locked="0"/>
    </xf>
    <xf numFmtId="0" fontId="0" fillId="0" borderId="0" xfId="0" applyFill="1" applyBorder="1" applyAlignment="1" applyProtection="1">
      <alignment/>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INVOICEFORM PAGE 2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2005-2006 Fiscal Forms" xfId="59"/>
    <cellStyle name="Normal_INVOICE - F14" xfId="60"/>
    <cellStyle name="Normal_INVOICEFORM PAGE 2 (2)" xfId="61"/>
    <cellStyle name="Normal_Revised Final FSR" xfId="62"/>
    <cellStyle name="Normal_Revised Final FSR 2" xfId="63"/>
    <cellStyle name="Note" xfId="64"/>
    <cellStyle name="Output" xfId="65"/>
    <cellStyle name="Percent" xfId="66"/>
    <cellStyle name="Title" xfId="67"/>
    <cellStyle name="Total" xfId="68"/>
    <cellStyle name="Warning Text" xfId="69"/>
  </cellStyles>
  <dxfs count="57">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val="0"/>
        <i val="0"/>
        <color indexed="10"/>
      </font>
    </dxf>
    <dxf>
      <font>
        <b/>
        <i val="0"/>
        <color indexed="10"/>
      </font>
    </dxf>
    <dxf>
      <font>
        <b val="0"/>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85725</xdr:rowOff>
    </xdr:from>
    <xdr:to>
      <xdr:col>1</xdr:col>
      <xdr:colOff>1495425</xdr:colOff>
      <xdr:row>18</xdr:row>
      <xdr:rowOff>542925</xdr:rowOff>
    </xdr:to>
    <xdr:sp>
      <xdr:nvSpPr>
        <xdr:cNvPr id="1" name="Text 3"/>
        <xdr:cNvSpPr txBox="1">
          <a:spLocks noChangeArrowheads="1"/>
        </xdr:cNvSpPr>
      </xdr:nvSpPr>
      <xdr:spPr>
        <a:xfrm>
          <a:off x="1876425" y="8296275"/>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104775</xdr:rowOff>
    </xdr:from>
    <xdr:to>
      <xdr:col>1</xdr:col>
      <xdr:colOff>1495425</xdr:colOff>
      <xdr:row>19</xdr:row>
      <xdr:rowOff>561975</xdr:rowOff>
    </xdr:to>
    <xdr:sp>
      <xdr:nvSpPr>
        <xdr:cNvPr id="1" name="Text 3"/>
        <xdr:cNvSpPr txBox="1">
          <a:spLocks noChangeArrowheads="1"/>
        </xdr:cNvSpPr>
      </xdr:nvSpPr>
      <xdr:spPr>
        <a:xfrm>
          <a:off x="1876425" y="878205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95250</xdr:rowOff>
    </xdr:from>
    <xdr:to>
      <xdr:col>1</xdr:col>
      <xdr:colOff>1514475</xdr:colOff>
      <xdr:row>19</xdr:row>
      <xdr:rowOff>552450</xdr:rowOff>
    </xdr:to>
    <xdr:sp>
      <xdr:nvSpPr>
        <xdr:cNvPr id="1" name="Text 3"/>
        <xdr:cNvSpPr txBox="1">
          <a:spLocks noChangeArrowheads="1"/>
        </xdr:cNvSpPr>
      </xdr:nvSpPr>
      <xdr:spPr>
        <a:xfrm>
          <a:off x="1895475" y="8772525"/>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104775</xdr:rowOff>
    </xdr:from>
    <xdr:to>
      <xdr:col>1</xdr:col>
      <xdr:colOff>1495425</xdr:colOff>
      <xdr:row>19</xdr:row>
      <xdr:rowOff>561975</xdr:rowOff>
    </xdr:to>
    <xdr:sp>
      <xdr:nvSpPr>
        <xdr:cNvPr id="1" name="Text 3"/>
        <xdr:cNvSpPr txBox="1">
          <a:spLocks noChangeArrowheads="1"/>
        </xdr:cNvSpPr>
      </xdr:nvSpPr>
      <xdr:spPr>
        <a:xfrm>
          <a:off x="1876425" y="878205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104775</xdr:rowOff>
    </xdr:from>
    <xdr:to>
      <xdr:col>1</xdr:col>
      <xdr:colOff>1485900</xdr:colOff>
      <xdr:row>19</xdr:row>
      <xdr:rowOff>561975</xdr:rowOff>
    </xdr:to>
    <xdr:sp>
      <xdr:nvSpPr>
        <xdr:cNvPr id="1" name="Text 3"/>
        <xdr:cNvSpPr txBox="1">
          <a:spLocks noChangeArrowheads="1"/>
        </xdr:cNvSpPr>
      </xdr:nvSpPr>
      <xdr:spPr>
        <a:xfrm>
          <a:off x="1866900" y="878205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9525</xdr:rowOff>
    </xdr:from>
    <xdr:to>
      <xdr:col>4</xdr:col>
      <xdr:colOff>0</xdr:colOff>
      <xdr:row>15</xdr:row>
      <xdr:rowOff>152400</xdr:rowOff>
    </xdr:to>
    <xdr:sp>
      <xdr:nvSpPr>
        <xdr:cNvPr id="1" name="Text 161"/>
        <xdr:cNvSpPr txBox="1">
          <a:spLocks noChangeArrowheads="1"/>
        </xdr:cNvSpPr>
      </xdr:nvSpPr>
      <xdr:spPr>
        <a:xfrm>
          <a:off x="4381500" y="2495550"/>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15</xdr:row>
      <xdr:rowOff>9525</xdr:rowOff>
    </xdr:from>
    <xdr:to>
      <xdr:col>4</xdr:col>
      <xdr:colOff>476250</xdr:colOff>
      <xdr:row>16</xdr:row>
      <xdr:rowOff>0</xdr:rowOff>
    </xdr:to>
    <xdr:sp>
      <xdr:nvSpPr>
        <xdr:cNvPr id="2" name="Text 162"/>
        <xdr:cNvSpPr txBox="1">
          <a:spLocks noChangeArrowheads="1"/>
        </xdr:cNvSpPr>
      </xdr:nvSpPr>
      <xdr:spPr>
        <a:xfrm>
          <a:off x="5572125" y="2495550"/>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18</xdr:row>
      <xdr:rowOff>9525</xdr:rowOff>
    </xdr:from>
    <xdr:to>
      <xdr:col>3</xdr:col>
      <xdr:colOff>409575</xdr:colOff>
      <xdr:row>18</xdr:row>
      <xdr:rowOff>152400</xdr:rowOff>
    </xdr:to>
    <xdr:sp>
      <xdr:nvSpPr>
        <xdr:cNvPr id="3" name="Text 166"/>
        <xdr:cNvSpPr txBox="1">
          <a:spLocks noChangeArrowheads="1"/>
        </xdr:cNvSpPr>
      </xdr:nvSpPr>
      <xdr:spPr>
        <a:xfrm>
          <a:off x="3114675" y="3038475"/>
          <a:ext cx="16192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18</xdr:row>
      <xdr:rowOff>9525</xdr:rowOff>
    </xdr:from>
    <xdr:to>
      <xdr:col>4</xdr:col>
      <xdr:colOff>895350</xdr:colOff>
      <xdr:row>18</xdr:row>
      <xdr:rowOff>152400</xdr:rowOff>
    </xdr:to>
    <xdr:sp>
      <xdr:nvSpPr>
        <xdr:cNvPr id="4" name="Text 167"/>
        <xdr:cNvSpPr txBox="1">
          <a:spLocks noChangeArrowheads="1"/>
        </xdr:cNvSpPr>
      </xdr:nvSpPr>
      <xdr:spPr>
        <a:xfrm>
          <a:off x="4752975" y="3038475"/>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17</xdr:row>
      <xdr:rowOff>152400</xdr:rowOff>
    </xdr:from>
    <xdr:to>
      <xdr:col>3</xdr:col>
      <xdr:colOff>304800</xdr:colOff>
      <xdr:row>20</xdr:row>
      <xdr:rowOff>9525</xdr:rowOff>
    </xdr:to>
    <xdr:sp>
      <xdr:nvSpPr>
        <xdr:cNvPr id="5" name="Line 12"/>
        <xdr:cNvSpPr>
          <a:spLocks/>
        </xdr:cNvSpPr>
      </xdr:nvSpPr>
      <xdr:spPr>
        <a:xfrm>
          <a:off x="4629150" y="30194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15</xdr:row>
      <xdr:rowOff>9525</xdr:rowOff>
    </xdr:from>
    <xdr:to>
      <xdr:col>4</xdr:col>
      <xdr:colOff>0</xdr:colOff>
      <xdr:row>15</xdr:row>
      <xdr:rowOff>152400</xdr:rowOff>
    </xdr:to>
    <xdr:sp>
      <xdr:nvSpPr>
        <xdr:cNvPr id="6" name="Text 161"/>
        <xdr:cNvSpPr txBox="1">
          <a:spLocks noChangeArrowheads="1"/>
        </xdr:cNvSpPr>
      </xdr:nvSpPr>
      <xdr:spPr>
        <a:xfrm>
          <a:off x="4381500" y="2495550"/>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15</xdr:row>
      <xdr:rowOff>9525</xdr:rowOff>
    </xdr:from>
    <xdr:to>
      <xdr:col>4</xdr:col>
      <xdr:colOff>476250</xdr:colOff>
      <xdr:row>16</xdr:row>
      <xdr:rowOff>0</xdr:rowOff>
    </xdr:to>
    <xdr:sp>
      <xdr:nvSpPr>
        <xdr:cNvPr id="7" name="Text 162"/>
        <xdr:cNvSpPr txBox="1">
          <a:spLocks noChangeArrowheads="1"/>
        </xdr:cNvSpPr>
      </xdr:nvSpPr>
      <xdr:spPr>
        <a:xfrm>
          <a:off x="5572125" y="2495550"/>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18</xdr:row>
      <xdr:rowOff>9525</xdr:rowOff>
    </xdr:from>
    <xdr:to>
      <xdr:col>3</xdr:col>
      <xdr:colOff>409575</xdr:colOff>
      <xdr:row>18</xdr:row>
      <xdr:rowOff>152400</xdr:rowOff>
    </xdr:to>
    <xdr:sp>
      <xdr:nvSpPr>
        <xdr:cNvPr id="8" name="Text 166"/>
        <xdr:cNvSpPr txBox="1">
          <a:spLocks noChangeArrowheads="1"/>
        </xdr:cNvSpPr>
      </xdr:nvSpPr>
      <xdr:spPr>
        <a:xfrm>
          <a:off x="3114675" y="3038475"/>
          <a:ext cx="16192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18</xdr:row>
      <xdr:rowOff>9525</xdr:rowOff>
    </xdr:from>
    <xdr:to>
      <xdr:col>4</xdr:col>
      <xdr:colOff>895350</xdr:colOff>
      <xdr:row>18</xdr:row>
      <xdr:rowOff>152400</xdr:rowOff>
    </xdr:to>
    <xdr:sp>
      <xdr:nvSpPr>
        <xdr:cNvPr id="9" name="Text 167"/>
        <xdr:cNvSpPr txBox="1">
          <a:spLocks noChangeArrowheads="1"/>
        </xdr:cNvSpPr>
      </xdr:nvSpPr>
      <xdr:spPr>
        <a:xfrm>
          <a:off x="4752975" y="3038475"/>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17</xdr:row>
      <xdr:rowOff>152400</xdr:rowOff>
    </xdr:from>
    <xdr:to>
      <xdr:col>3</xdr:col>
      <xdr:colOff>304800</xdr:colOff>
      <xdr:row>20</xdr:row>
      <xdr:rowOff>9525</xdr:rowOff>
    </xdr:to>
    <xdr:sp>
      <xdr:nvSpPr>
        <xdr:cNvPr id="10" name="Line 20"/>
        <xdr:cNvSpPr>
          <a:spLocks/>
        </xdr:cNvSpPr>
      </xdr:nvSpPr>
      <xdr:spPr>
        <a:xfrm>
          <a:off x="4629150" y="301942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85725</xdr:rowOff>
    </xdr:from>
    <xdr:to>
      <xdr:col>1</xdr:col>
      <xdr:colOff>1514475</xdr:colOff>
      <xdr:row>19</xdr:row>
      <xdr:rowOff>542925</xdr:rowOff>
    </xdr:to>
    <xdr:sp>
      <xdr:nvSpPr>
        <xdr:cNvPr id="1" name="Text 3"/>
        <xdr:cNvSpPr txBox="1">
          <a:spLocks noChangeArrowheads="1"/>
        </xdr:cNvSpPr>
      </xdr:nvSpPr>
      <xdr:spPr>
        <a:xfrm>
          <a:off x="189547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66675</xdr:rowOff>
    </xdr:from>
    <xdr:to>
      <xdr:col>1</xdr:col>
      <xdr:colOff>1495425</xdr:colOff>
      <xdr:row>19</xdr:row>
      <xdr:rowOff>523875</xdr:rowOff>
    </xdr:to>
    <xdr:sp>
      <xdr:nvSpPr>
        <xdr:cNvPr id="1" name="Text 3"/>
        <xdr:cNvSpPr txBox="1">
          <a:spLocks noChangeArrowheads="1"/>
        </xdr:cNvSpPr>
      </xdr:nvSpPr>
      <xdr:spPr>
        <a:xfrm>
          <a:off x="1876425" y="874395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13</xdr:row>
      <xdr:rowOff>9525</xdr:rowOff>
    </xdr:from>
    <xdr:to>
      <xdr:col>4</xdr:col>
      <xdr:colOff>0</xdr:colOff>
      <xdr:row>13</xdr:row>
      <xdr:rowOff>152400</xdr:rowOff>
    </xdr:to>
    <xdr:sp>
      <xdr:nvSpPr>
        <xdr:cNvPr id="1" name="Text 161"/>
        <xdr:cNvSpPr txBox="1">
          <a:spLocks noChangeArrowheads="1"/>
        </xdr:cNvSpPr>
      </xdr:nvSpPr>
      <xdr:spPr>
        <a:xfrm>
          <a:off x="4343400" y="2143125"/>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13</xdr:row>
      <xdr:rowOff>9525</xdr:rowOff>
    </xdr:from>
    <xdr:to>
      <xdr:col>4</xdr:col>
      <xdr:colOff>476250</xdr:colOff>
      <xdr:row>14</xdr:row>
      <xdr:rowOff>0</xdr:rowOff>
    </xdr:to>
    <xdr:sp>
      <xdr:nvSpPr>
        <xdr:cNvPr id="2" name="Text 162"/>
        <xdr:cNvSpPr txBox="1">
          <a:spLocks noChangeArrowheads="1"/>
        </xdr:cNvSpPr>
      </xdr:nvSpPr>
      <xdr:spPr>
        <a:xfrm>
          <a:off x="5534025" y="2143125"/>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16</xdr:row>
      <xdr:rowOff>9525</xdr:rowOff>
    </xdr:from>
    <xdr:to>
      <xdr:col>3</xdr:col>
      <xdr:colOff>409575</xdr:colOff>
      <xdr:row>16</xdr:row>
      <xdr:rowOff>152400</xdr:rowOff>
    </xdr:to>
    <xdr:sp>
      <xdr:nvSpPr>
        <xdr:cNvPr id="3" name="Text 166"/>
        <xdr:cNvSpPr txBox="1">
          <a:spLocks noChangeArrowheads="1"/>
        </xdr:cNvSpPr>
      </xdr:nvSpPr>
      <xdr:spPr>
        <a:xfrm>
          <a:off x="3076575" y="2667000"/>
          <a:ext cx="16192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16</xdr:row>
      <xdr:rowOff>9525</xdr:rowOff>
    </xdr:from>
    <xdr:to>
      <xdr:col>4</xdr:col>
      <xdr:colOff>895350</xdr:colOff>
      <xdr:row>16</xdr:row>
      <xdr:rowOff>152400</xdr:rowOff>
    </xdr:to>
    <xdr:sp>
      <xdr:nvSpPr>
        <xdr:cNvPr id="4" name="Text 167"/>
        <xdr:cNvSpPr txBox="1">
          <a:spLocks noChangeArrowheads="1"/>
        </xdr:cNvSpPr>
      </xdr:nvSpPr>
      <xdr:spPr>
        <a:xfrm>
          <a:off x="4714875" y="2667000"/>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15</xdr:row>
      <xdr:rowOff>152400</xdr:rowOff>
    </xdr:from>
    <xdr:to>
      <xdr:col>3</xdr:col>
      <xdr:colOff>304800</xdr:colOff>
      <xdr:row>18</xdr:row>
      <xdr:rowOff>9525</xdr:rowOff>
    </xdr:to>
    <xdr:sp>
      <xdr:nvSpPr>
        <xdr:cNvPr id="5" name="Line 12"/>
        <xdr:cNvSpPr>
          <a:spLocks/>
        </xdr:cNvSpPr>
      </xdr:nvSpPr>
      <xdr:spPr>
        <a:xfrm>
          <a:off x="4591050" y="26479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13</xdr:row>
      <xdr:rowOff>9525</xdr:rowOff>
    </xdr:from>
    <xdr:to>
      <xdr:col>4</xdr:col>
      <xdr:colOff>0</xdr:colOff>
      <xdr:row>13</xdr:row>
      <xdr:rowOff>152400</xdr:rowOff>
    </xdr:to>
    <xdr:sp>
      <xdr:nvSpPr>
        <xdr:cNvPr id="6" name="Text 161"/>
        <xdr:cNvSpPr txBox="1">
          <a:spLocks noChangeArrowheads="1"/>
        </xdr:cNvSpPr>
      </xdr:nvSpPr>
      <xdr:spPr>
        <a:xfrm>
          <a:off x="4343400" y="2143125"/>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13</xdr:row>
      <xdr:rowOff>9525</xdr:rowOff>
    </xdr:from>
    <xdr:to>
      <xdr:col>4</xdr:col>
      <xdr:colOff>476250</xdr:colOff>
      <xdr:row>14</xdr:row>
      <xdr:rowOff>0</xdr:rowOff>
    </xdr:to>
    <xdr:sp>
      <xdr:nvSpPr>
        <xdr:cNvPr id="7" name="Text 162"/>
        <xdr:cNvSpPr txBox="1">
          <a:spLocks noChangeArrowheads="1"/>
        </xdr:cNvSpPr>
      </xdr:nvSpPr>
      <xdr:spPr>
        <a:xfrm>
          <a:off x="5534025" y="2143125"/>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16</xdr:row>
      <xdr:rowOff>9525</xdr:rowOff>
    </xdr:from>
    <xdr:to>
      <xdr:col>3</xdr:col>
      <xdr:colOff>409575</xdr:colOff>
      <xdr:row>16</xdr:row>
      <xdr:rowOff>152400</xdr:rowOff>
    </xdr:to>
    <xdr:sp>
      <xdr:nvSpPr>
        <xdr:cNvPr id="8" name="Text 166"/>
        <xdr:cNvSpPr txBox="1">
          <a:spLocks noChangeArrowheads="1"/>
        </xdr:cNvSpPr>
      </xdr:nvSpPr>
      <xdr:spPr>
        <a:xfrm>
          <a:off x="3076575" y="2667000"/>
          <a:ext cx="16192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16</xdr:row>
      <xdr:rowOff>9525</xdr:rowOff>
    </xdr:from>
    <xdr:to>
      <xdr:col>4</xdr:col>
      <xdr:colOff>895350</xdr:colOff>
      <xdr:row>16</xdr:row>
      <xdr:rowOff>152400</xdr:rowOff>
    </xdr:to>
    <xdr:sp>
      <xdr:nvSpPr>
        <xdr:cNvPr id="9" name="Text 167"/>
        <xdr:cNvSpPr txBox="1">
          <a:spLocks noChangeArrowheads="1"/>
        </xdr:cNvSpPr>
      </xdr:nvSpPr>
      <xdr:spPr>
        <a:xfrm>
          <a:off x="4714875" y="2667000"/>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15</xdr:row>
      <xdr:rowOff>152400</xdr:rowOff>
    </xdr:from>
    <xdr:to>
      <xdr:col>3</xdr:col>
      <xdr:colOff>304800</xdr:colOff>
      <xdr:row>18</xdr:row>
      <xdr:rowOff>9525</xdr:rowOff>
    </xdr:to>
    <xdr:sp>
      <xdr:nvSpPr>
        <xdr:cNvPr id="10" name="Line 17"/>
        <xdr:cNvSpPr>
          <a:spLocks/>
        </xdr:cNvSpPr>
      </xdr:nvSpPr>
      <xdr:spPr>
        <a:xfrm>
          <a:off x="4591050" y="26479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13</xdr:row>
      <xdr:rowOff>9525</xdr:rowOff>
    </xdr:from>
    <xdr:to>
      <xdr:col>4</xdr:col>
      <xdr:colOff>0</xdr:colOff>
      <xdr:row>13</xdr:row>
      <xdr:rowOff>152400</xdr:rowOff>
    </xdr:to>
    <xdr:sp>
      <xdr:nvSpPr>
        <xdr:cNvPr id="11" name="Text 161"/>
        <xdr:cNvSpPr txBox="1">
          <a:spLocks noChangeArrowheads="1"/>
        </xdr:cNvSpPr>
      </xdr:nvSpPr>
      <xdr:spPr>
        <a:xfrm>
          <a:off x="4343400" y="2143125"/>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13</xdr:row>
      <xdr:rowOff>9525</xdr:rowOff>
    </xdr:from>
    <xdr:to>
      <xdr:col>4</xdr:col>
      <xdr:colOff>476250</xdr:colOff>
      <xdr:row>14</xdr:row>
      <xdr:rowOff>0</xdr:rowOff>
    </xdr:to>
    <xdr:sp>
      <xdr:nvSpPr>
        <xdr:cNvPr id="12" name="Text 162"/>
        <xdr:cNvSpPr txBox="1">
          <a:spLocks noChangeArrowheads="1"/>
        </xdr:cNvSpPr>
      </xdr:nvSpPr>
      <xdr:spPr>
        <a:xfrm>
          <a:off x="5534025" y="2143125"/>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16</xdr:row>
      <xdr:rowOff>9525</xdr:rowOff>
    </xdr:from>
    <xdr:to>
      <xdr:col>3</xdr:col>
      <xdr:colOff>409575</xdr:colOff>
      <xdr:row>16</xdr:row>
      <xdr:rowOff>152400</xdr:rowOff>
    </xdr:to>
    <xdr:sp>
      <xdr:nvSpPr>
        <xdr:cNvPr id="13" name="Text 166"/>
        <xdr:cNvSpPr txBox="1">
          <a:spLocks noChangeArrowheads="1"/>
        </xdr:cNvSpPr>
      </xdr:nvSpPr>
      <xdr:spPr>
        <a:xfrm>
          <a:off x="3076575" y="2667000"/>
          <a:ext cx="16192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16</xdr:row>
      <xdr:rowOff>9525</xdr:rowOff>
    </xdr:from>
    <xdr:to>
      <xdr:col>4</xdr:col>
      <xdr:colOff>895350</xdr:colOff>
      <xdr:row>16</xdr:row>
      <xdr:rowOff>152400</xdr:rowOff>
    </xdr:to>
    <xdr:sp>
      <xdr:nvSpPr>
        <xdr:cNvPr id="14" name="Text 167"/>
        <xdr:cNvSpPr txBox="1">
          <a:spLocks noChangeArrowheads="1"/>
        </xdr:cNvSpPr>
      </xdr:nvSpPr>
      <xdr:spPr>
        <a:xfrm>
          <a:off x="4714875" y="2667000"/>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15</xdr:row>
      <xdr:rowOff>152400</xdr:rowOff>
    </xdr:from>
    <xdr:to>
      <xdr:col>3</xdr:col>
      <xdr:colOff>304800</xdr:colOff>
      <xdr:row>18</xdr:row>
      <xdr:rowOff>9525</xdr:rowOff>
    </xdr:to>
    <xdr:sp>
      <xdr:nvSpPr>
        <xdr:cNvPr id="15" name="Line 22"/>
        <xdr:cNvSpPr>
          <a:spLocks/>
        </xdr:cNvSpPr>
      </xdr:nvSpPr>
      <xdr:spPr>
        <a:xfrm>
          <a:off x="4591050" y="26479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13</xdr:row>
      <xdr:rowOff>9525</xdr:rowOff>
    </xdr:from>
    <xdr:to>
      <xdr:col>4</xdr:col>
      <xdr:colOff>0</xdr:colOff>
      <xdr:row>13</xdr:row>
      <xdr:rowOff>152400</xdr:rowOff>
    </xdr:to>
    <xdr:sp>
      <xdr:nvSpPr>
        <xdr:cNvPr id="1" name="Text 161"/>
        <xdr:cNvSpPr txBox="1">
          <a:spLocks noChangeArrowheads="1"/>
        </xdr:cNvSpPr>
      </xdr:nvSpPr>
      <xdr:spPr>
        <a:xfrm>
          <a:off x="4257675" y="2219325"/>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13</xdr:row>
      <xdr:rowOff>9525</xdr:rowOff>
    </xdr:from>
    <xdr:to>
      <xdr:col>4</xdr:col>
      <xdr:colOff>476250</xdr:colOff>
      <xdr:row>14</xdr:row>
      <xdr:rowOff>0</xdr:rowOff>
    </xdr:to>
    <xdr:sp>
      <xdr:nvSpPr>
        <xdr:cNvPr id="2" name="Text 162"/>
        <xdr:cNvSpPr txBox="1">
          <a:spLocks noChangeArrowheads="1"/>
        </xdr:cNvSpPr>
      </xdr:nvSpPr>
      <xdr:spPr>
        <a:xfrm>
          <a:off x="5448300" y="2219325"/>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16</xdr:row>
      <xdr:rowOff>9525</xdr:rowOff>
    </xdr:from>
    <xdr:to>
      <xdr:col>3</xdr:col>
      <xdr:colOff>409575</xdr:colOff>
      <xdr:row>16</xdr:row>
      <xdr:rowOff>152400</xdr:rowOff>
    </xdr:to>
    <xdr:sp>
      <xdr:nvSpPr>
        <xdr:cNvPr id="3" name="Text 166"/>
        <xdr:cNvSpPr txBox="1">
          <a:spLocks noChangeArrowheads="1"/>
        </xdr:cNvSpPr>
      </xdr:nvSpPr>
      <xdr:spPr>
        <a:xfrm>
          <a:off x="3105150" y="2743200"/>
          <a:ext cx="15049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16</xdr:row>
      <xdr:rowOff>9525</xdr:rowOff>
    </xdr:from>
    <xdr:to>
      <xdr:col>4</xdr:col>
      <xdr:colOff>895350</xdr:colOff>
      <xdr:row>16</xdr:row>
      <xdr:rowOff>152400</xdr:rowOff>
    </xdr:to>
    <xdr:sp>
      <xdr:nvSpPr>
        <xdr:cNvPr id="4" name="Text 167"/>
        <xdr:cNvSpPr txBox="1">
          <a:spLocks noChangeArrowheads="1"/>
        </xdr:cNvSpPr>
      </xdr:nvSpPr>
      <xdr:spPr>
        <a:xfrm>
          <a:off x="4629150" y="2743200"/>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15</xdr:row>
      <xdr:rowOff>152400</xdr:rowOff>
    </xdr:from>
    <xdr:to>
      <xdr:col>3</xdr:col>
      <xdr:colOff>304800</xdr:colOff>
      <xdr:row>18</xdr:row>
      <xdr:rowOff>9525</xdr:rowOff>
    </xdr:to>
    <xdr:sp>
      <xdr:nvSpPr>
        <xdr:cNvPr id="5" name="Line 8"/>
        <xdr:cNvSpPr>
          <a:spLocks/>
        </xdr:cNvSpPr>
      </xdr:nvSpPr>
      <xdr:spPr>
        <a:xfrm>
          <a:off x="4505325" y="2724150"/>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57150</xdr:rowOff>
    </xdr:from>
    <xdr:to>
      <xdr:col>1</xdr:col>
      <xdr:colOff>1495425</xdr:colOff>
      <xdr:row>19</xdr:row>
      <xdr:rowOff>514350</xdr:rowOff>
    </xdr:to>
    <xdr:sp>
      <xdr:nvSpPr>
        <xdr:cNvPr id="1" name="Text 3"/>
        <xdr:cNvSpPr txBox="1">
          <a:spLocks noChangeArrowheads="1"/>
        </xdr:cNvSpPr>
      </xdr:nvSpPr>
      <xdr:spPr>
        <a:xfrm>
          <a:off x="1876425" y="8734425"/>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57150</xdr:rowOff>
    </xdr:from>
    <xdr:to>
      <xdr:col>1</xdr:col>
      <xdr:colOff>1495425</xdr:colOff>
      <xdr:row>19</xdr:row>
      <xdr:rowOff>514350</xdr:rowOff>
    </xdr:to>
    <xdr:sp>
      <xdr:nvSpPr>
        <xdr:cNvPr id="1" name="Text 3"/>
        <xdr:cNvSpPr txBox="1">
          <a:spLocks noChangeArrowheads="1"/>
        </xdr:cNvSpPr>
      </xdr:nvSpPr>
      <xdr:spPr>
        <a:xfrm>
          <a:off x="1876425" y="8734425"/>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13</xdr:row>
      <xdr:rowOff>9525</xdr:rowOff>
    </xdr:from>
    <xdr:to>
      <xdr:col>4</xdr:col>
      <xdr:colOff>0</xdr:colOff>
      <xdr:row>13</xdr:row>
      <xdr:rowOff>152400</xdr:rowOff>
    </xdr:to>
    <xdr:sp>
      <xdr:nvSpPr>
        <xdr:cNvPr id="1" name="Text 161"/>
        <xdr:cNvSpPr txBox="1">
          <a:spLocks noChangeArrowheads="1"/>
        </xdr:cNvSpPr>
      </xdr:nvSpPr>
      <xdr:spPr>
        <a:xfrm>
          <a:off x="4257675" y="2190750"/>
          <a:ext cx="1171575" cy="142875"/>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6. Final Report</a:t>
          </a:r>
        </a:p>
      </xdr:txBody>
    </xdr:sp>
    <xdr:clientData/>
  </xdr:twoCellAnchor>
  <xdr:twoCellAnchor>
    <xdr:from>
      <xdr:col>4</xdr:col>
      <xdr:colOff>19050</xdr:colOff>
      <xdr:row>13</xdr:row>
      <xdr:rowOff>9525</xdr:rowOff>
    </xdr:from>
    <xdr:to>
      <xdr:col>4</xdr:col>
      <xdr:colOff>476250</xdr:colOff>
      <xdr:row>14</xdr:row>
      <xdr:rowOff>0</xdr:rowOff>
    </xdr:to>
    <xdr:sp>
      <xdr:nvSpPr>
        <xdr:cNvPr id="2" name="Text 162"/>
        <xdr:cNvSpPr txBox="1">
          <a:spLocks noChangeArrowheads="1"/>
        </xdr:cNvSpPr>
      </xdr:nvSpPr>
      <xdr:spPr>
        <a:xfrm>
          <a:off x="5448300" y="2190750"/>
          <a:ext cx="457200" cy="152400"/>
        </a:xfrm>
        <a:prstGeom prst="rect">
          <a:avLst/>
        </a:prstGeom>
        <a:solidFill>
          <a:srgbClr val="FFFFFF"/>
        </a:solidFill>
        <a:ln w="1" cmpd="sng">
          <a:noFill/>
        </a:ln>
      </xdr:spPr>
      <xdr:txBody>
        <a:bodyPr vertOverflow="clip" wrap="square" lIns="27432" tIns="0" rIns="0" bIns="22860" anchor="b"/>
        <a:p>
          <a:pPr algn="l">
            <a:defRPr/>
          </a:pPr>
          <a:r>
            <a:rPr lang="en-US" cap="none" sz="900" b="1" i="0" u="none" baseline="0">
              <a:solidFill>
                <a:srgbClr val="000000"/>
              </a:solidFill>
            </a:rPr>
            <a:t>7. Basis</a:t>
          </a:r>
        </a:p>
      </xdr:txBody>
    </xdr:sp>
    <xdr:clientData/>
  </xdr:twoCellAnchor>
  <xdr:twoCellAnchor>
    <xdr:from>
      <xdr:col>2</xdr:col>
      <xdr:colOff>19050</xdr:colOff>
      <xdr:row>16</xdr:row>
      <xdr:rowOff>9525</xdr:rowOff>
    </xdr:from>
    <xdr:to>
      <xdr:col>3</xdr:col>
      <xdr:colOff>409575</xdr:colOff>
      <xdr:row>16</xdr:row>
      <xdr:rowOff>152400</xdr:rowOff>
    </xdr:to>
    <xdr:sp>
      <xdr:nvSpPr>
        <xdr:cNvPr id="3" name="Text 166"/>
        <xdr:cNvSpPr txBox="1">
          <a:spLocks noChangeArrowheads="1"/>
        </xdr:cNvSpPr>
      </xdr:nvSpPr>
      <xdr:spPr>
        <a:xfrm>
          <a:off x="3105150" y="2714625"/>
          <a:ext cx="1504950" cy="1428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rPr>
            <a:t>From: (Month, Day, Year)</a:t>
          </a:r>
        </a:p>
      </xdr:txBody>
    </xdr:sp>
    <xdr:clientData/>
  </xdr:twoCellAnchor>
  <xdr:twoCellAnchor>
    <xdr:from>
      <xdr:col>3</xdr:col>
      <xdr:colOff>428625</xdr:colOff>
      <xdr:row>16</xdr:row>
      <xdr:rowOff>9525</xdr:rowOff>
    </xdr:from>
    <xdr:to>
      <xdr:col>4</xdr:col>
      <xdr:colOff>895350</xdr:colOff>
      <xdr:row>16</xdr:row>
      <xdr:rowOff>152400</xdr:rowOff>
    </xdr:to>
    <xdr:sp>
      <xdr:nvSpPr>
        <xdr:cNvPr id="4" name="Text 167"/>
        <xdr:cNvSpPr txBox="1">
          <a:spLocks noChangeArrowheads="1"/>
        </xdr:cNvSpPr>
      </xdr:nvSpPr>
      <xdr:spPr>
        <a:xfrm>
          <a:off x="4629150" y="2714625"/>
          <a:ext cx="1695450" cy="142875"/>
        </a:xfrm>
        <a:prstGeom prst="rect">
          <a:avLst/>
        </a:prstGeom>
        <a:noFill/>
        <a:ln w="1" cmpd="sng">
          <a:noFill/>
        </a:ln>
      </xdr:spPr>
      <xdr:txBody>
        <a:bodyPr vertOverflow="clip" wrap="square" lIns="27432" tIns="22860" rIns="0" bIns="0"/>
        <a:p>
          <a:pPr algn="l">
            <a:defRPr/>
          </a:pPr>
          <a:r>
            <a:rPr lang="en-US" cap="none" sz="900" b="0" i="0" u="none" baseline="0">
              <a:solidFill>
                <a:srgbClr val="000000"/>
              </a:solidFill>
            </a:rPr>
            <a:t>To: (Month, Day, Year)</a:t>
          </a:r>
        </a:p>
      </xdr:txBody>
    </xdr:sp>
    <xdr:clientData/>
  </xdr:twoCellAnchor>
  <xdr:twoCellAnchor>
    <xdr:from>
      <xdr:col>3</xdr:col>
      <xdr:colOff>304800</xdr:colOff>
      <xdr:row>15</xdr:row>
      <xdr:rowOff>152400</xdr:rowOff>
    </xdr:from>
    <xdr:to>
      <xdr:col>3</xdr:col>
      <xdr:colOff>304800</xdr:colOff>
      <xdr:row>18</xdr:row>
      <xdr:rowOff>9525</xdr:rowOff>
    </xdr:to>
    <xdr:sp>
      <xdr:nvSpPr>
        <xdr:cNvPr id="5" name="Line 12"/>
        <xdr:cNvSpPr>
          <a:spLocks/>
        </xdr:cNvSpPr>
      </xdr:nvSpPr>
      <xdr:spPr>
        <a:xfrm>
          <a:off x="4505325" y="2695575"/>
          <a:ext cx="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19</xdr:row>
      <xdr:rowOff>85725</xdr:rowOff>
    </xdr:from>
    <xdr:to>
      <xdr:col>1</xdr:col>
      <xdr:colOff>1495425</xdr:colOff>
      <xdr:row>19</xdr:row>
      <xdr:rowOff>542925</xdr:rowOff>
    </xdr:to>
    <xdr:sp>
      <xdr:nvSpPr>
        <xdr:cNvPr id="1"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.8</a:t>
          </a:r>
        </a:p>
      </xdr:txBody>
    </xdr:sp>
    <xdr:clientData/>
  </xdr:twoCellAnchor>
  <xdr:twoCellAnchor>
    <xdr:from>
      <xdr:col>1</xdr:col>
      <xdr:colOff>9525</xdr:colOff>
      <xdr:row>19</xdr:row>
      <xdr:rowOff>85725</xdr:rowOff>
    </xdr:from>
    <xdr:to>
      <xdr:col>1</xdr:col>
      <xdr:colOff>1495425</xdr:colOff>
      <xdr:row>19</xdr:row>
      <xdr:rowOff>542925</xdr:rowOff>
    </xdr:to>
    <xdr:sp>
      <xdr:nvSpPr>
        <xdr:cNvPr id="2" name="Text 3"/>
        <xdr:cNvSpPr txBox="1">
          <a:spLocks noChangeArrowheads="1"/>
        </xdr:cNvSpPr>
      </xdr:nvSpPr>
      <xdr:spPr>
        <a:xfrm>
          <a:off x="1876425" y="8763000"/>
          <a:ext cx="1485900" cy="457200"/>
        </a:xfrm>
        <a:prstGeom prst="rect">
          <a:avLst/>
        </a:prstGeom>
        <a:solidFill>
          <a:srgbClr val="FFFFFF"/>
        </a:solidFill>
        <a:ln w="1" cmpd="sng">
          <a:noFill/>
        </a:ln>
      </xdr:spPr>
      <xdr:txBody>
        <a:bodyPr vertOverflow="clip" wrap="square" lIns="27432" tIns="36576" rIns="0" bIns="0"/>
        <a:p>
          <a:pPr algn="l">
            <a:defRPr/>
          </a:pPr>
          <a:r>
            <a:rPr lang="en-US" cap="none" sz="1200" b="1" i="0" u="none" baseline="0">
              <a:solidFill>
                <a:srgbClr val="000000"/>
              </a:solidFill>
              <a:latin typeface="Palatino Linotype"/>
              <a:ea typeface="Palatino Linotype"/>
              <a:cs typeface="Palatino Linotype"/>
            </a:rPr>
            <a:t>CNCS Share =   (Sec. I  x  .0526) x </a:t>
          </a:r>
          <a:r>
            <a:rPr lang="en-US" cap="none" sz="1200" b="1" i="0" u="none" baseline="0">
              <a:solidFill>
                <a:srgbClr val="000000"/>
              </a:solidFill>
              <a:latin typeface="Palatino"/>
              <a:ea typeface="Palatino"/>
              <a:cs typeface="Palatino"/>
            </a:rPr>
            <a:t>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42"/>
  <sheetViews>
    <sheetView zoomScalePageLayoutView="0" workbookViewId="0" topLeftCell="B1">
      <selection activeCell="B34" sqref="B34"/>
    </sheetView>
  </sheetViews>
  <sheetFormatPr defaultColWidth="9.140625" defaultRowHeight="12.75"/>
  <cols>
    <col min="1" max="1" width="4.7109375" style="0" customWidth="1"/>
    <col min="12" max="12" width="4.28125" style="0" customWidth="1"/>
    <col min="13" max="13" width="68.00390625" style="0" bestFit="1" customWidth="1"/>
  </cols>
  <sheetData>
    <row r="1" spans="1:12" ht="18">
      <c r="A1" s="9" t="s">
        <v>43</v>
      </c>
      <c r="B1" s="9"/>
      <c r="L1" s="9" t="s">
        <v>210</v>
      </c>
    </row>
    <row r="2" spans="1:2" ht="18">
      <c r="A2" s="9"/>
      <c r="B2" s="9"/>
    </row>
    <row r="3" spans="1:13" ht="12.75">
      <c r="A3" s="10" t="s">
        <v>54</v>
      </c>
      <c r="B3" t="s">
        <v>97</v>
      </c>
      <c r="L3" t="s">
        <v>54</v>
      </c>
      <c r="M3" t="s">
        <v>207</v>
      </c>
    </row>
    <row r="4" spans="1:13" ht="12.75">
      <c r="A4" s="10"/>
      <c r="B4" t="s">
        <v>101</v>
      </c>
      <c r="L4" t="s">
        <v>55</v>
      </c>
      <c r="M4" t="s">
        <v>141</v>
      </c>
    </row>
    <row r="5" spans="1:13" ht="12.75">
      <c r="A5" s="10"/>
      <c r="B5" t="s">
        <v>98</v>
      </c>
      <c r="M5" t="s">
        <v>142</v>
      </c>
    </row>
    <row r="6" spans="1:13" ht="12.75">
      <c r="A6" s="10"/>
      <c r="B6" t="s">
        <v>37</v>
      </c>
      <c r="M6" s="366" t="s">
        <v>239</v>
      </c>
    </row>
    <row r="7" spans="1:13" ht="12.75">
      <c r="A7" s="10"/>
      <c r="B7" t="s">
        <v>105</v>
      </c>
      <c r="M7" t="s">
        <v>143</v>
      </c>
    </row>
    <row r="8" spans="1:13" ht="12.75">
      <c r="A8" s="10"/>
      <c r="B8" t="s">
        <v>106</v>
      </c>
      <c r="M8" t="s">
        <v>144</v>
      </c>
    </row>
    <row r="9" spans="1:13" ht="12.75">
      <c r="A9" s="10"/>
      <c r="B9" t="s">
        <v>107</v>
      </c>
      <c r="M9" t="s">
        <v>145</v>
      </c>
    </row>
    <row r="10" spans="1:13" ht="12.75">
      <c r="A10" s="10"/>
      <c r="B10" t="s">
        <v>108</v>
      </c>
      <c r="C10" t="s">
        <v>109</v>
      </c>
      <c r="M10" s="366" t="s">
        <v>244</v>
      </c>
    </row>
    <row r="11" spans="1:13" ht="12.75">
      <c r="A11" s="10"/>
      <c r="C11" t="s">
        <v>110</v>
      </c>
      <c r="M11" t="s">
        <v>197</v>
      </c>
    </row>
    <row r="12" spans="1:13" ht="12.75">
      <c r="A12" s="10"/>
      <c r="M12" t="s">
        <v>198</v>
      </c>
    </row>
    <row r="13" spans="1:13" ht="12.75">
      <c r="A13" s="10" t="s">
        <v>55</v>
      </c>
      <c r="B13" t="s">
        <v>53</v>
      </c>
      <c r="M13" t="s">
        <v>148</v>
      </c>
    </row>
    <row r="14" spans="1:13" ht="12.75">
      <c r="A14" s="10">
        <v>1</v>
      </c>
      <c r="B14" t="s">
        <v>38</v>
      </c>
      <c r="L14" t="s">
        <v>56</v>
      </c>
      <c r="M14" t="s">
        <v>149</v>
      </c>
    </row>
    <row r="15" spans="1:13" ht="12.75">
      <c r="A15" s="10"/>
      <c r="B15" t="s">
        <v>52</v>
      </c>
      <c r="L15" t="s">
        <v>57</v>
      </c>
      <c r="M15" t="s">
        <v>208</v>
      </c>
    </row>
    <row r="16" spans="1:13" ht="12.75">
      <c r="A16" s="10">
        <v>2</v>
      </c>
      <c r="B16" t="s">
        <v>39</v>
      </c>
      <c r="M16" s="366" t="s">
        <v>240</v>
      </c>
    </row>
    <row r="17" spans="1:13" ht="12.75">
      <c r="A17" s="10">
        <v>3</v>
      </c>
      <c r="B17" t="s">
        <v>40</v>
      </c>
      <c r="M17" s="366" t="s">
        <v>241</v>
      </c>
    </row>
    <row r="18" spans="1:13" ht="12.75">
      <c r="A18" s="10">
        <v>4</v>
      </c>
      <c r="B18" t="s">
        <v>41</v>
      </c>
      <c r="M18" t="s">
        <v>235</v>
      </c>
    </row>
    <row r="19" spans="1:2" ht="12.75">
      <c r="A19" s="10">
        <v>5</v>
      </c>
      <c r="B19" t="s">
        <v>169</v>
      </c>
    </row>
    <row r="20" spans="1:2" ht="12.75">
      <c r="A20" s="10">
        <v>6</v>
      </c>
      <c r="B20" t="s">
        <v>42</v>
      </c>
    </row>
    <row r="21" spans="1:2" ht="12.75">
      <c r="A21" s="10"/>
      <c r="B21" t="s">
        <v>102</v>
      </c>
    </row>
    <row r="22" spans="1:2" ht="12.75">
      <c r="A22" s="10">
        <v>7</v>
      </c>
      <c r="B22" t="s">
        <v>63</v>
      </c>
    </row>
    <row r="23" spans="1:2" ht="12.75">
      <c r="A23" s="10"/>
      <c r="B23" s="366" t="s">
        <v>245</v>
      </c>
    </row>
    <row r="24" spans="1:2" ht="12.75">
      <c r="A24" s="10">
        <v>8</v>
      </c>
      <c r="B24" t="s">
        <v>44</v>
      </c>
    </row>
    <row r="25" spans="1:2" ht="12.75">
      <c r="A25" s="10">
        <v>9</v>
      </c>
      <c r="B25" t="s">
        <v>45</v>
      </c>
    </row>
    <row r="26" spans="1:2" ht="12.75">
      <c r="A26" s="10"/>
      <c r="B26" s="366" t="s">
        <v>242</v>
      </c>
    </row>
    <row r="27" spans="1:2" ht="12.75">
      <c r="A27" s="10">
        <v>10</v>
      </c>
      <c r="B27" t="s">
        <v>50</v>
      </c>
    </row>
    <row r="28" spans="1:2" ht="12.75">
      <c r="A28" s="10"/>
      <c r="B28" t="s">
        <v>51</v>
      </c>
    </row>
    <row r="29" spans="1:2" ht="12.75">
      <c r="A29" s="10">
        <v>11</v>
      </c>
      <c r="B29" t="s">
        <v>46</v>
      </c>
    </row>
    <row r="30" spans="1:2" ht="12.75">
      <c r="A30" s="10">
        <v>12</v>
      </c>
      <c r="B30" t="s">
        <v>47</v>
      </c>
    </row>
    <row r="31" spans="1:2" ht="12.75">
      <c r="A31" s="10"/>
      <c r="B31" t="s">
        <v>48</v>
      </c>
    </row>
    <row r="32" spans="1:2" ht="12.75">
      <c r="A32" s="10">
        <v>13</v>
      </c>
      <c r="B32" t="s">
        <v>49</v>
      </c>
    </row>
    <row r="33" ht="12.75">
      <c r="A33" s="10"/>
    </row>
    <row r="34" spans="1:2" ht="12.75">
      <c r="A34" s="10" t="s">
        <v>56</v>
      </c>
      <c r="B34" s="10" t="s">
        <v>60</v>
      </c>
    </row>
    <row r="36" spans="1:2" ht="12.75">
      <c r="A36" s="10" t="s">
        <v>57</v>
      </c>
      <c r="B36" t="s">
        <v>59</v>
      </c>
    </row>
    <row r="38" spans="1:2" ht="12.75">
      <c r="A38" s="10" t="s">
        <v>58</v>
      </c>
      <c r="B38" t="s">
        <v>99</v>
      </c>
    </row>
    <row r="39" ht="12.75">
      <c r="A39" s="10"/>
    </row>
    <row r="40" spans="1:2" ht="12.75">
      <c r="A40" s="10" t="s">
        <v>61</v>
      </c>
      <c r="B40" t="s">
        <v>100</v>
      </c>
    </row>
    <row r="41" ht="12.75">
      <c r="B41" t="s">
        <v>195</v>
      </c>
    </row>
    <row r="42" ht="12.75">
      <c r="B42" t="s">
        <v>196</v>
      </c>
    </row>
  </sheetData>
  <sheetProtection selectLockedCells="1"/>
  <printOptions horizontalCentered="1"/>
  <pageMargins left="0.5" right="0.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60" workbookViewId="0" topLeftCell="A1">
      <selection activeCell="E17" sqref="E17"/>
    </sheetView>
  </sheetViews>
  <sheetFormatPr defaultColWidth="30.8515625" defaultRowHeight="12.75"/>
  <cols>
    <col min="1" max="1" width="28.00390625" style="2" customWidth="1"/>
    <col min="2" max="2" width="23.00390625" style="2" customWidth="1"/>
    <col min="3" max="3" width="15.140625" style="7" customWidth="1"/>
    <col min="4" max="4" width="17.8515625" style="7" customWidth="1"/>
    <col min="5" max="9" width="15.140625" style="2" customWidth="1"/>
    <col min="10" max="10" width="10.28125" style="70" customWidth="1"/>
    <col min="11" max="11" width="18.421875" style="2" customWidth="1"/>
    <col min="12" max="12" width="10.281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69" t="s">
        <v>139</v>
      </c>
      <c r="J1" s="482"/>
      <c r="K1" s="482"/>
      <c r="L1" s="483"/>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68" t="s">
        <v>113</v>
      </c>
    </row>
    <row r="3" spans="1:12" s="3" customFormat="1" ht="36.75" customHeight="1" thickBot="1">
      <c r="A3" s="394" t="s">
        <v>119</v>
      </c>
      <c r="B3" s="76" t="s">
        <v>24</v>
      </c>
      <c r="C3" s="60">
        <f>'Jul-16'!C3</f>
        <v>30150</v>
      </c>
      <c r="D3" s="64">
        <f>'Jul-16'!D3</f>
        <v>9500</v>
      </c>
      <c r="E3" s="16"/>
      <c r="F3" s="17"/>
      <c r="G3" s="18">
        <f>'Aug-16'!G3+'Sep-16'!E3</f>
        <v>0</v>
      </c>
      <c r="H3" s="19">
        <f>'Aug-16'!H3+'Sep-16'!F3</f>
        <v>0</v>
      </c>
      <c r="I3" s="19">
        <f aca="true" t="shared" si="0" ref="I3:I20">C3-G3</f>
        <v>30150</v>
      </c>
      <c r="J3" s="51">
        <f>I3/C3</f>
        <v>1</v>
      </c>
      <c r="K3" s="19">
        <f aca="true" t="shared" si="1" ref="K3:K20">D3-H3</f>
        <v>9500</v>
      </c>
      <c r="L3" s="69">
        <f>K3/D3</f>
        <v>1</v>
      </c>
    </row>
    <row r="4" spans="1:12" s="3" customFormat="1" ht="36.75" customHeight="1" thickBot="1">
      <c r="A4" s="478"/>
      <c r="B4" s="76" t="s">
        <v>25</v>
      </c>
      <c r="C4" s="60">
        <f>'Jul-16'!C4</f>
        <v>12688</v>
      </c>
      <c r="D4" s="64">
        <f>'Jul-16'!D4</f>
        <v>0</v>
      </c>
      <c r="E4" s="16"/>
      <c r="F4" s="17"/>
      <c r="G4" s="18">
        <f>'Aug-16'!G4+'Sep-16'!E4</f>
        <v>0</v>
      </c>
      <c r="H4" s="19">
        <f>'Aug-16'!H4+'Sep-16'!F4</f>
        <v>0</v>
      </c>
      <c r="I4" s="19">
        <f t="shared" si="0"/>
        <v>12688</v>
      </c>
      <c r="J4" s="51">
        <f aca="true" t="shared" si="2" ref="J4:J21">I4/C4</f>
        <v>1</v>
      </c>
      <c r="K4" s="19">
        <f t="shared" si="1"/>
        <v>0</v>
      </c>
      <c r="L4" s="69" t="e">
        <f aca="true" t="shared" si="3" ref="L4:L21">K4/D4</f>
        <v>#DIV/0!</v>
      </c>
    </row>
    <row r="5" spans="1:12" s="3" customFormat="1" ht="36.75" customHeight="1" thickBot="1">
      <c r="A5" s="478"/>
      <c r="B5" s="77" t="s">
        <v>26</v>
      </c>
      <c r="C5" s="60">
        <f>'Jul-16'!C5</f>
        <v>9096</v>
      </c>
      <c r="D5" s="64">
        <f>'Jul-16'!D5</f>
        <v>195</v>
      </c>
      <c r="E5" s="16"/>
      <c r="F5" s="17"/>
      <c r="G5" s="18">
        <f>'Aug-16'!G5+'Sep-16'!E5</f>
        <v>0</v>
      </c>
      <c r="H5" s="19">
        <f>'Aug-16'!H5+'Sep-16'!F5</f>
        <v>0</v>
      </c>
      <c r="I5" s="19">
        <f t="shared" si="0"/>
        <v>9096</v>
      </c>
      <c r="J5" s="51">
        <f t="shared" si="2"/>
        <v>1</v>
      </c>
      <c r="K5" s="19">
        <f t="shared" si="1"/>
        <v>195</v>
      </c>
      <c r="L5" s="69">
        <f t="shared" si="3"/>
        <v>1</v>
      </c>
    </row>
    <row r="6" spans="1:12" s="3" customFormat="1" ht="36.75" customHeight="1" thickBot="1">
      <c r="A6" s="478"/>
      <c r="B6" s="77" t="s">
        <v>27</v>
      </c>
      <c r="C6" s="60">
        <f>'Jul-16'!C6</f>
        <v>1500</v>
      </c>
      <c r="D6" s="64">
        <f>'Jul-16'!D6</f>
        <v>0</v>
      </c>
      <c r="E6" s="16"/>
      <c r="F6" s="17"/>
      <c r="G6" s="18">
        <f>'Aug-16'!G6+'Sep-16'!E6</f>
        <v>0</v>
      </c>
      <c r="H6" s="19">
        <f>'Aug-16'!H6+'Sep-16'!F6</f>
        <v>0</v>
      </c>
      <c r="I6" s="19">
        <f t="shared" si="0"/>
        <v>1500</v>
      </c>
      <c r="J6" s="51">
        <f t="shared" si="2"/>
        <v>1</v>
      </c>
      <c r="K6" s="19">
        <f t="shared" si="1"/>
        <v>0</v>
      </c>
      <c r="L6" s="69" t="e">
        <f t="shared" si="3"/>
        <v>#DIV/0!</v>
      </c>
    </row>
    <row r="7" spans="1:12" s="3" customFormat="1" ht="36.75" customHeight="1" thickBot="1">
      <c r="A7" s="44"/>
      <c r="B7" s="77" t="s">
        <v>28</v>
      </c>
      <c r="C7" s="60">
        <f>'Jul-16'!C7</f>
        <v>0</v>
      </c>
      <c r="D7" s="64">
        <f>'Jul-16'!D7</f>
        <v>0</v>
      </c>
      <c r="E7" s="16"/>
      <c r="F7" s="17"/>
      <c r="G7" s="18">
        <f>'Aug-16'!G7+'Sep-16'!E7</f>
        <v>0</v>
      </c>
      <c r="H7" s="19">
        <f>'Aug-16'!H7+'Sep-16'!F7</f>
        <v>0</v>
      </c>
      <c r="I7" s="19">
        <f t="shared" si="0"/>
        <v>0</v>
      </c>
      <c r="J7" s="51" t="e">
        <f t="shared" si="2"/>
        <v>#DIV/0!</v>
      </c>
      <c r="K7" s="19">
        <f t="shared" si="1"/>
        <v>0</v>
      </c>
      <c r="L7" s="69" t="e">
        <f t="shared" si="3"/>
        <v>#DIV/0!</v>
      </c>
    </row>
    <row r="8" spans="1:12" s="3" customFormat="1" ht="36.75" customHeight="1" thickBot="1">
      <c r="A8" s="78"/>
      <c r="B8" s="77" t="s">
        <v>29</v>
      </c>
      <c r="C8" s="60">
        <f>'Jul-16'!C8</f>
        <v>1920</v>
      </c>
      <c r="D8" s="64">
        <f>'Jul-16'!D8</f>
        <v>0</v>
      </c>
      <c r="E8" s="16"/>
      <c r="F8" s="17"/>
      <c r="G8" s="18">
        <f>'Aug-16'!G8+'Sep-16'!E8</f>
        <v>0</v>
      </c>
      <c r="H8" s="19">
        <f>'Aug-16'!H8+'Sep-16'!F8</f>
        <v>0</v>
      </c>
      <c r="I8" s="19">
        <f t="shared" si="0"/>
        <v>1920</v>
      </c>
      <c r="J8" s="51">
        <f t="shared" si="2"/>
        <v>1</v>
      </c>
      <c r="K8" s="19">
        <f t="shared" si="1"/>
        <v>0</v>
      </c>
      <c r="L8" s="69" t="e">
        <f t="shared" si="3"/>
        <v>#DIV/0!</v>
      </c>
    </row>
    <row r="9" spans="1:12" s="3" customFormat="1" ht="36.75" customHeight="1" thickBot="1">
      <c r="A9" s="78"/>
      <c r="B9" s="79" t="s">
        <v>30</v>
      </c>
      <c r="C9" s="60">
        <f>'Jul-16'!C9</f>
        <v>0</v>
      </c>
      <c r="D9" s="64">
        <f>'Jul-16'!D9</f>
        <v>0</v>
      </c>
      <c r="E9" s="16"/>
      <c r="F9" s="17"/>
      <c r="G9" s="18">
        <f>'Aug-16'!G9+'Sep-16'!E9</f>
        <v>0</v>
      </c>
      <c r="H9" s="19">
        <f>'Aug-16'!H9+'Sep-16'!F9</f>
        <v>0</v>
      </c>
      <c r="I9" s="19">
        <f t="shared" si="0"/>
        <v>0</v>
      </c>
      <c r="J9" s="51" t="e">
        <f t="shared" si="2"/>
        <v>#DIV/0!</v>
      </c>
      <c r="K9" s="19">
        <f t="shared" si="1"/>
        <v>0</v>
      </c>
      <c r="L9" s="69" t="e">
        <f t="shared" si="3"/>
        <v>#DIV/0!</v>
      </c>
    </row>
    <row r="10" spans="1:12" s="3" customFormat="1" ht="36.75" customHeight="1" thickBot="1">
      <c r="A10" s="393"/>
      <c r="B10" s="77" t="s">
        <v>31</v>
      </c>
      <c r="C10" s="60">
        <f>'Jul-16'!C10</f>
        <v>0</v>
      </c>
      <c r="D10" s="64">
        <f>'Jul-16'!D10</f>
        <v>0</v>
      </c>
      <c r="E10" s="16"/>
      <c r="F10" s="17"/>
      <c r="G10" s="18">
        <f>'Aug-16'!G10+'Sep-16'!E10</f>
        <v>0</v>
      </c>
      <c r="H10" s="19">
        <f>'Aug-16'!H10+'Sep-16'!F10</f>
        <v>0</v>
      </c>
      <c r="I10" s="19">
        <f t="shared" si="0"/>
        <v>0</v>
      </c>
      <c r="J10" s="51" t="e">
        <f t="shared" si="2"/>
        <v>#DIV/0!</v>
      </c>
      <c r="K10" s="19">
        <f t="shared" si="1"/>
        <v>0</v>
      </c>
      <c r="L10" s="69" t="e">
        <f t="shared" si="3"/>
        <v>#DIV/0!</v>
      </c>
    </row>
    <row r="11" spans="1:12" s="3" customFormat="1" ht="36.75" customHeight="1" thickBot="1">
      <c r="A11" s="393"/>
      <c r="B11" s="77" t="s">
        <v>32</v>
      </c>
      <c r="C11" s="60">
        <f>'Jul-16'!C11</f>
        <v>0</v>
      </c>
      <c r="D11" s="64">
        <f>'Jul-16'!D11</f>
        <v>0</v>
      </c>
      <c r="E11" s="16"/>
      <c r="F11" s="17"/>
      <c r="G11" s="18">
        <f>'Aug-16'!G11+'Sep-16'!E11</f>
        <v>0</v>
      </c>
      <c r="H11" s="19">
        <f>'Aug-16'!H11+'Sep-16'!F11</f>
        <v>0</v>
      </c>
      <c r="I11" s="19">
        <f t="shared" si="0"/>
        <v>0</v>
      </c>
      <c r="J11" s="51" t="e">
        <f t="shared" si="2"/>
        <v>#DIV/0!</v>
      </c>
      <c r="K11" s="19">
        <f t="shared" si="1"/>
        <v>0</v>
      </c>
      <c r="L11" s="69" t="e">
        <f t="shared" si="3"/>
        <v>#DIV/0!</v>
      </c>
    </row>
    <row r="12" spans="1:12" s="3" customFormat="1" ht="36.75" customHeight="1" thickBot="1">
      <c r="A12" s="78"/>
      <c r="B12" s="77" t="s">
        <v>33</v>
      </c>
      <c r="C12" s="60">
        <f>'Jul-16'!C12</f>
        <v>0</v>
      </c>
      <c r="D12" s="64">
        <f>'Jul-16'!D12</f>
        <v>0</v>
      </c>
      <c r="E12" s="16"/>
      <c r="F12" s="17"/>
      <c r="G12" s="18">
        <f>'Aug-16'!G12+'Sep-16'!E12</f>
        <v>0</v>
      </c>
      <c r="H12" s="19">
        <f>'Aug-16'!H12+'Sep-16'!F12</f>
        <v>0</v>
      </c>
      <c r="I12" s="19">
        <f t="shared" si="0"/>
        <v>0</v>
      </c>
      <c r="J12" s="51" t="e">
        <f t="shared" si="2"/>
        <v>#DIV/0!</v>
      </c>
      <c r="K12" s="19">
        <f t="shared" si="1"/>
        <v>0</v>
      </c>
      <c r="L12" s="69" t="e">
        <f t="shared" si="3"/>
        <v>#DIV/0!</v>
      </c>
    </row>
    <row r="13" spans="1:12" s="3" customFormat="1" ht="36.75" customHeight="1" thickBot="1">
      <c r="A13" s="44"/>
      <c r="B13" s="77" t="s">
        <v>34</v>
      </c>
      <c r="C13" s="60">
        <f>'Jul-16'!C13</f>
        <v>468</v>
      </c>
      <c r="D13" s="64">
        <f>'Jul-16'!D13</f>
        <v>11520</v>
      </c>
      <c r="E13" s="16"/>
      <c r="F13" s="17"/>
      <c r="G13" s="18">
        <f>'Aug-16'!G13+'Sep-16'!E13</f>
        <v>0</v>
      </c>
      <c r="H13" s="19">
        <f>'Aug-16'!H13+'Sep-16'!F13</f>
        <v>0</v>
      </c>
      <c r="I13" s="19">
        <f t="shared" si="0"/>
        <v>468</v>
      </c>
      <c r="J13" s="51">
        <f t="shared" si="2"/>
        <v>1</v>
      </c>
      <c r="K13" s="19">
        <f t="shared" si="1"/>
        <v>11520</v>
      </c>
      <c r="L13" s="69">
        <f t="shared" si="3"/>
        <v>1</v>
      </c>
    </row>
    <row r="14" spans="1:12" s="4" customFormat="1" ht="36.75" customHeight="1" thickBot="1">
      <c r="A14" s="80"/>
      <c r="B14" s="43" t="s">
        <v>114</v>
      </c>
      <c r="C14" s="60">
        <f>'Jul-16'!C14</f>
        <v>0</v>
      </c>
      <c r="D14" s="64">
        <f>'Jul-16'!D14</f>
        <v>0</v>
      </c>
      <c r="E14" s="16"/>
      <c r="F14" s="17"/>
      <c r="G14" s="18">
        <f>'Aug-16'!G14+'Sep-16'!E14</f>
        <v>0</v>
      </c>
      <c r="H14" s="19">
        <f>'Aug-16'!H14+'Sep-16'!F14</f>
        <v>0</v>
      </c>
      <c r="I14" s="19">
        <f t="shared" si="0"/>
        <v>0</v>
      </c>
      <c r="J14" s="51" t="e">
        <f t="shared" si="2"/>
        <v>#DIV/0!</v>
      </c>
      <c r="K14" s="19">
        <f t="shared" si="1"/>
        <v>0</v>
      </c>
      <c r="L14" s="69" t="e">
        <f t="shared" si="3"/>
        <v>#DIV/0!</v>
      </c>
    </row>
    <row r="15" spans="1:12" s="4" customFormat="1" ht="36.75" customHeight="1" thickBot="1">
      <c r="A15" s="120"/>
      <c r="B15" s="43" t="s">
        <v>133</v>
      </c>
      <c r="C15" s="60">
        <f>'Jul-16'!C15</f>
        <v>0</v>
      </c>
      <c r="D15" s="64">
        <f>'Jul-16'!D15</f>
        <v>0</v>
      </c>
      <c r="E15" s="16"/>
      <c r="F15" s="17"/>
      <c r="G15" s="18">
        <f>'Aug-16'!G15+'Sep-16'!E15</f>
        <v>0</v>
      </c>
      <c r="H15" s="19">
        <f>'Aug-16'!H15+'Sep-16'!F15</f>
        <v>0</v>
      </c>
      <c r="I15" s="19">
        <f t="shared" si="0"/>
        <v>0</v>
      </c>
      <c r="J15" s="51" t="e">
        <f t="shared" si="2"/>
        <v>#DIV/0!</v>
      </c>
      <c r="K15" s="19">
        <f t="shared" si="1"/>
        <v>0</v>
      </c>
      <c r="L15" s="69" t="e">
        <f t="shared" si="3"/>
        <v>#DIV/0!</v>
      </c>
    </row>
    <row r="16" spans="1:12" s="4" customFormat="1" ht="36.75" customHeight="1" thickBot="1">
      <c r="A16" s="81"/>
      <c r="B16" s="40" t="s">
        <v>116</v>
      </c>
      <c r="C16" s="60">
        <f>'Jul-16'!C16</f>
        <v>0</v>
      </c>
      <c r="D16" s="64">
        <f>'Jul-16'!D16</f>
        <v>0</v>
      </c>
      <c r="E16" s="16"/>
      <c r="F16" s="17"/>
      <c r="G16" s="18">
        <f>'Aug-16'!G16+'Sep-16'!E16</f>
        <v>0</v>
      </c>
      <c r="H16" s="19">
        <f>'Aug-16'!H16+'Sep-16'!F16</f>
        <v>0</v>
      </c>
      <c r="I16" s="19">
        <f t="shared" si="0"/>
        <v>0</v>
      </c>
      <c r="J16" s="51" t="e">
        <f t="shared" si="2"/>
        <v>#DIV/0!</v>
      </c>
      <c r="K16" s="19">
        <f t="shared" si="1"/>
        <v>0</v>
      </c>
      <c r="L16" s="69" t="e">
        <f t="shared" si="3"/>
        <v>#DIV/0!</v>
      </c>
    </row>
    <row r="17" spans="1:12" s="4" customFormat="1" ht="36.75" customHeight="1" thickBot="1">
      <c r="A17" s="81"/>
      <c r="B17" s="43" t="s">
        <v>134</v>
      </c>
      <c r="C17" s="60">
        <f>'Jul-16'!C17</f>
        <v>0</v>
      </c>
      <c r="D17" s="64">
        <f>'Jul-16'!D17</f>
        <v>0</v>
      </c>
      <c r="E17" s="16"/>
      <c r="F17" s="17"/>
      <c r="G17" s="18">
        <f>'Aug-16'!G17+'Sep-16'!E17</f>
        <v>0</v>
      </c>
      <c r="H17" s="19">
        <f>'Aug-16'!H17+'Sep-16'!F17</f>
        <v>0</v>
      </c>
      <c r="I17" s="19">
        <f t="shared" si="0"/>
        <v>0</v>
      </c>
      <c r="J17" s="51" t="e">
        <f t="shared" si="2"/>
        <v>#DIV/0!</v>
      </c>
      <c r="K17" s="19">
        <f t="shared" si="1"/>
        <v>0</v>
      </c>
      <c r="L17" s="69" t="e">
        <f t="shared" si="3"/>
        <v>#DIV/0!</v>
      </c>
    </row>
    <row r="18" spans="1:12" s="4" customFormat="1" ht="36.75" customHeight="1" thickBot="1">
      <c r="A18" s="128"/>
      <c r="B18" s="43" t="s">
        <v>232</v>
      </c>
      <c r="C18" s="60">
        <f>'Jul-16'!C18</f>
        <v>0</v>
      </c>
      <c r="D18" s="64">
        <f>'Jul-16'!D18</f>
        <v>0</v>
      </c>
      <c r="E18" s="16"/>
      <c r="F18" s="17"/>
      <c r="G18" s="18">
        <f>'Aug-16'!G18+'Sep-16'!E18</f>
        <v>0</v>
      </c>
      <c r="H18" s="19">
        <f>'Aug-16'!H18+'Sep-16'!F18</f>
        <v>0</v>
      </c>
      <c r="I18" s="19">
        <f>C18-G18</f>
        <v>0</v>
      </c>
      <c r="J18" s="51" t="e">
        <f>I18/C18</f>
        <v>#DIV/0!</v>
      </c>
      <c r="K18" s="19">
        <f>D18-H18</f>
        <v>0</v>
      </c>
      <c r="L18" s="69" t="e">
        <f>K18/D18</f>
        <v>#DIV/0!</v>
      </c>
    </row>
    <row r="19" spans="1:12" s="50"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237</v>
      </c>
      <c r="C20" s="41">
        <f>'Jul-16'!C20</f>
        <v>19985</v>
      </c>
      <c r="D20" s="42">
        <f>'Jul-16'!D20</f>
        <v>6311</v>
      </c>
      <c r="E20" s="16"/>
      <c r="F20" s="17"/>
      <c r="G20" s="18">
        <f>'Aug-16'!G20+'Sep-16'!E20</f>
        <v>0</v>
      </c>
      <c r="H20" s="19">
        <f>'Aug-16'!H20+'Sep-16'!F20</f>
        <v>0</v>
      </c>
      <c r="I20" s="19">
        <f t="shared" si="0"/>
        <v>19985</v>
      </c>
      <c r="J20" s="51">
        <f t="shared" si="2"/>
        <v>1</v>
      </c>
      <c r="K20" s="19">
        <f t="shared" si="1"/>
        <v>6311</v>
      </c>
      <c r="L20" s="69">
        <f t="shared" si="3"/>
        <v>1</v>
      </c>
    </row>
    <row r="21" spans="1:12" s="4" customFormat="1" ht="36.75" customHeight="1" thickBot="1">
      <c r="A21" s="396" t="s">
        <v>120</v>
      </c>
      <c r="B21" s="486"/>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02">
        <f t="shared" si="3"/>
        <v>1</v>
      </c>
    </row>
    <row r="22" spans="1:12" s="4" customFormat="1" ht="36.75" customHeight="1" thickBot="1" thickTop="1">
      <c r="A22" s="242" t="s">
        <v>118</v>
      </c>
      <c r="B22" s="241" t="e">
        <f>H21/(H21+G21)</f>
        <v>#DIV/0!</v>
      </c>
      <c r="C22" s="87"/>
      <c r="D22" s="245" t="s">
        <v>35</v>
      </c>
      <c r="E22" s="140">
        <f>E21</f>
        <v>0</v>
      </c>
      <c r="F22" s="390" t="s">
        <v>132</v>
      </c>
      <c r="G22" s="391"/>
      <c r="H22" s="391"/>
      <c r="I22" s="391"/>
      <c r="J22" s="484"/>
      <c r="K22" s="484"/>
      <c r="L22" s="485"/>
    </row>
    <row r="23" spans="3:12" s="4" customFormat="1" ht="42.75" customHeight="1" thickTop="1">
      <c r="C23" s="5"/>
      <c r="D23" s="1"/>
      <c r="F23" s="6"/>
      <c r="J23" s="13"/>
      <c r="L23" s="13"/>
    </row>
    <row r="24" ht="12.75">
      <c r="D24" s="5"/>
    </row>
    <row r="27" ht="15">
      <c r="D27" s="8"/>
    </row>
  </sheetData>
  <sheetProtection selectLockedCells="1"/>
  <protectedRanges>
    <protectedRange password="CACB" sqref="E3:F17 E20:F20" name="Current Expeness"/>
    <protectedRange password="CACB" sqref="E18:F18" name="Current Expenses_3"/>
  </protectedRanges>
  <mergeCells count="6">
    <mergeCell ref="I1:L1"/>
    <mergeCell ref="F22:L22"/>
    <mergeCell ref="A10:A11"/>
    <mergeCell ref="A3:A6"/>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Height="1" fitToWidth="1" horizontalDpi="600" verticalDpi="600" orientation="landscape" scale="66" r:id="rId1"/>
  <headerFooter alignWithMargins="0">
    <oddHeader>&amp;LProgram Name:
Legal Applicant:
&amp;A</oddHeader>
  </headerFooter>
</worksheet>
</file>

<file path=xl/worksheets/sheet11.xml><?xml version="1.0" encoding="utf-8"?>
<worksheet xmlns="http://schemas.openxmlformats.org/spreadsheetml/2006/main" xmlns:r="http://schemas.openxmlformats.org/officeDocument/2006/relationships">
  <sheetPr>
    <tabColor rgb="FF00B050"/>
  </sheetPr>
  <dimension ref="A1:K40"/>
  <sheetViews>
    <sheetView zoomScalePageLayoutView="0" workbookViewId="0" topLeftCell="A1">
      <selection activeCell="G13" sqref="G13:K29"/>
    </sheetView>
  </sheetViews>
  <sheetFormatPr defaultColWidth="9.140625" defaultRowHeight="12.75"/>
  <cols>
    <col min="1" max="1" width="24.57421875" style="0" customWidth="1"/>
    <col min="2" max="2" width="21.7109375" style="0" customWidth="1"/>
    <col min="3" max="3" width="16.7109375" style="0" customWidth="1"/>
    <col min="4" max="4" width="18.421875" style="0" customWidth="1"/>
    <col min="5" max="5" width="18.28125" style="0" customWidth="1"/>
  </cols>
  <sheetData>
    <row r="1" spans="1:5" ht="12.75">
      <c r="A1" s="487" t="s">
        <v>247</v>
      </c>
      <c r="B1" s="488"/>
      <c r="C1" s="488"/>
      <c r="D1" s="488"/>
      <c r="E1" s="489"/>
    </row>
    <row r="2" spans="1:5" ht="17.25" customHeight="1">
      <c r="A2" s="490"/>
      <c r="B2" s="491"/>
      <c r="C2" s="491"/>
      <c r="D2" s="491"/>
      <c r="E2" s="492"/>
    </row>
    <row r="3" spans="1:5" ht="12.75">
      <c r="A3" s="493" t="s">
        <v>204</v>
      </c>
      <c r="B3" s="494"/>
      <c r="C3" s="494"/>
      <c r="D3" s="494"/>
      <c r="E3" s="495"/>
    </row>
    <row r="4" spans="1:5" ht="12.75">
      <c r="A4" s="496"/>
      <c r="B4" s="494"/>
      <c r="C4" s="494"/>
      <c r="D4" s="494"/>
      <c r="E4" s="495"/>
    </row>
    <row r="5" spans="1:5" ht="12.75">
      <c r="A5" s="496"/>
      <c r="B5" s="494"/>
      <c r="C5" s="494"/>
      <c r="D5" s="494"/>
      <c r="E5" s="495"/>
    </row>
    <row r="6" spans="1:5" ht="12.75">
      <c r="A6" s="145"/>
      <c r="B6" s="146"/>
      <c r="C6" s="146"/>
      <c r="D6" s="146"/>
      <c r="E6" s="147"/>
    </row>
    <row r="7" spans="1:5" ht="12.75">
      <c r="A7" s="148" t="s">
        <v>65</v>
      </c>
      <c r="B7" s="149"/>
      <c r="C7" s="150" t="s">
        <v>66</v>
      </c>
      <c r="D7" s="149"/>
      <c r="E7" s="151"/>
    </row>
    <row r="8" spans="1:5" ht="15">
      <c r="A8" s="152" t="s">
        <v>67</v>
      </c>
      <c r="B8" s="153"/>
      <c r="C8" s="154"/>
      <c r="D8" s="153"/>
      <c r="E8" s="155"/>
    </row>
    <row r="9" spans="1:5" ht="12.75">
      <c r="A9" s="150" t="s">
        <v>68</v>
      </c>
      <c r="B9" s="149"/>
      <c r="C9" s="149"/>
      <c r="D9" s="149"/>
      <c r="E9" s="151"/>
    </row>
    <row r="10" spans="1:5" ht="12.75" customHeight="1">
      <c r="A10" s="156"/>
      <c r="B10" s="157"/>
      <c r="C10" s="157"/>
      <c r="D10" s="157"/>
      <c r="E10" s="158"/>
    </row>
    <row r="11" spans="1:5" ht="12.75">
      <c r="A11" s="159"/>
      <c r="B11" s="157"/>
      <c r="C11" s="157"/>
      <c r="D11" s="157"/>
      <c r="E11" s="158"/>
    </row>
    <row r="12" spans="1:5" ht="13.5" thickBot="1">
      <c r="A12" s="159"/>
      <c r="B12" s="157"/>
      <c r="C12" s="157"/>
      <c r="D12" s="157"/>
      <c r="E12" s="158"/>
    </row>
    <row r="13" spans="1:11" ht="13.5" thickTop="1">
      <c r="A13" s="160"/>
      <c r="B13" s="161"/>
      <c r="C13" s="161"/>
      <c r="D13" s="161"/>
      <c r="E13" s="162"/>
      <c r="G13" s="497" t="s">
        <v>206</v>
      </c>
      <c r="H13" s="498"/>
      <c r="I13" s="498"/>
      <c r="J13" s="498"/>
      <c r="K13" s="499"/>
    </row>
    <row r="14" spans="1:11" ht="12.75">
      <c r="A14" s="163" t="s">
        <v>69</v>
      </c>
      <c r="B14" s="163" t="s">
        <v>103</v>
      </c>
      <c r="C14" s="164"/>
      <c r="D14" s="164"/>
      <c r="E14" s="164"/>
      <c r="G14" s="500"/>
      <c r="H14" s="501"/>
      <c r="I14" s="501"/>
      <c r="J14" s="501"/>
      <c r="K14" s="502"/>
    </row>
    <row r="15" spans="1:11" ht="15.75">
      <c r="A15" s="165"/>
      <c r="B15" s="506"/>
      <c r="C15" s="507"/>
      <c r="D15" s="166"/>
      <c r="E15" s="167"/>
      <c r="G15" s="500"/>
      <c r="H15" s="501"/>
      <c r="I15" s="501"/>
      <c r="J15" s="501"/>
      <c r="K15" s="502"/>
    </row>
    <row r="16" spans="1:11" ht="12.75">
      <c r="A16" s="168" t="s">
        <v>151</v>
      </c>
      <c r="B16" s="169"/>
      <c r="C16" s="168" t="s">
        <v>71</v>
      </c>
      <c r="D16" s="170"/>
      <c r="E16" s="171"/>
      <c r="G16" s="500"/>
      <c r="H16" s="501"/>
      <c r="I16" s="501"/>
      <c r="J16" s="501"/>
      <c r="K16" s="502"/>
    </row>
    <row r="17" spans="1:11" ht="12.75">
      <c r="A17" s="172" t="s">
        <v>72</v>
      </c>
      <c r="B17" s="173" t="s">
        <v>73</v>
      </c>
      <c r="C17" s="172" t="s">
        <v>74</v>
      </c>
      <c r="D17" s="170"/>
      <c r="E17" s="174"/>
      <c r="G17" s="500"/>
      <c r="H17" s="501"/>
      <c r="I17" s="501"/>
      <c r="J17" s="501"/>
      <c r="K17" s="502"/>
    </row>
    <row r="18" spans="1:11" ht="15">
      <c r="A18" s="175">
        <v>42552</v>
      </c>
      <c r="B18" s="175">
        <v>43100</v>
      </c>
      <c r="C18" s="176">
        <v>42552</v>
      </c>
      <c r="D18" s="508">
        <v>42643</v>
      </c>
      <c r="E18" s="509"/>
      <c r="G18" s="500"/>
      <c r="H18" s="501"/>
      <c r="I18" s="501"/>
      <c r="J18" s="501"/>
      <c r="K18" s="502"/>
    </row>
    <row r="19" spans="1:11" ht="12.75">
      <c r="A19" s="177" t="s">
        <v>75</v>
      </c>
      <c r="B19" s="171"/>
      <c r="C19" s="178" t="s">
        <v>76</v>
      </c>
      <c r="D19" s="179" t="s">
        <v>77</v>
      </c>
      <c r="E19" s="178" t="s">
        <v>78</v>
      </c>
      <c r="G19" s="500"/>
      <c r="H19" s="501"/>
      <c r="I19" s="501"/>
      <c r="J19" s="501"/>
      <c r="K19" s="502"/>
    </row>
    <row r="20" spans="1:11" ht="25.5">
      <c r="A20" s="180"/>
      <c r="B20" s="181"/>
      <c r="C20" s="209" t="s">
        <v>79</v>
      </c>
      <c r="D20" s="183" t="s">
        <v>80</v>
      </c>
      <c r="E20" s="184" t="s">
        <v>81</v>
      </c>
      <c r="G20" s="500"/>
      <c r="H20" s="501"/>
      <c r="I20" s="501"/>
      <c r="J20" s="501"/>
      <c r="K20" s="502"/>
    </row>
    <row r="21" spans="1:11" ht="15">
      <c r="A21" s="185" t="s">
        <v>82</v>
      </c>
      <c r="B21" s="186"/>
      <c r="C21" s="187">
        <v>0</v>
      </c>
      <c r="D21" s="187">
        <f>D22+D23</f>
        <v>0</v>
      </c>
      <c r="E21" s="187">
        <f>D21+C21</f>
        <v>0</v>
      </c>
      <c r="G21" s="500"/>
      <c r="H21" s="501"/>
      <c r="I21" s="501"/>
      <c r="J21" s="501"/>
      <c r="K21" s="502"/>
    </row>
    <row r="22" spans="1:11" ht="15.75">
      <c r="A22" s="188" t="s">
        <v>94</v>
      </c>
      <c r="B22" s="189"/>
      <c r="C22" s="190">
        <v>0</v>
      </c>
      <c r="D22" s="191">
        <f>'Sep-16'!H21</f>
        <v>0</v>
      </c>
      <c r="E22" s="190">
        <f>D22+C22</f>
        <v>0</v>
      </c>
      <c r="G22" s="500"/>
      <c r="H22" s="501"/>
      <c r="I22" s="501"/>
      <c r="J22" s="501"/>
      <c r="K22" s="502"/>
    </row>
    <row r="23" spans="1:11" ht="15.75">
      <c r="A23" s="185" t="s">
        <v>95</v>
      </c>
      <c r="B23" s="192"/>
      <c r="C23" s="193">
        <v>0</v>
      </c>
      <c r="D23" s="191">
        <f>'Sep-16'!G21</f>
        <v>0</v>
      </c>
      <c r="E23" s="190">
        <f>D23+C23</f>
        <v>0</v>
      </c>
      <c r="G23" s="500"/>
      <c r="H23" s="501"/>
      <c r="I23" s="501"/>
      <c r="J23" s="501"/>
      <c r="K23" s="502"/>
    </row>
    <row r="24" spans="1:11" ht="15">
      <c r="A24" s="185" t="s">
        <v>83</v>
      </c>
      <c r="B24" s="186"/>
      <c r="C24" s="194"/>
      <c r="D24" s="194"/>
      <c r="E24" s="187">
        <v>0</v>
      </c>
      <c r="G24" s="500"/>
      <c r="H24" s="501"/>
      <c r="I24" s="501"/>
      <c r="J24" s="501"/>
      <c r="K24" s="502"/>
    </row>
    <row r="25" spans="1:11" ht="15">
      <c r="A25" s="185" t="s">
        <v>84</v>
      </c>
      <c r="B25" s="186"/>
      <c r="C25" s="186"/>
      <c r="D25" s="186"/>
      <c r="E25" s="190">
        <v>0</v>
      </c>
      <c r="G25" s="500"/>
      <c r="H25" s="501"/>
      <c r="I25" s="501"/>
      <c r="J25" s="501"/>
      <c r="K25" s="502"/>
    </row>
    <row r="26" spans="1:11" ht="15">
      <c r="A26" s="185" t="s">
        <v>85</v>
      </c>
      <c r="B26" s="186"/>
      <c r="C26" s="186"/>
      <c r="D26" s="186"/>
      <c r="E26" s="190">
        <v>0</v>
      </c>
      <c r="G26" s="500"/>
      <c r="H26" s="501"/>
      <c r="I26" s="501"/>
      <c r="J26" s="501"/>
      <c r="K26" s="502"/>
    </row>
    <row r="27" spans="1:11" ht="15">
      <c r="A27" s="185" t="s">
        <v>150</v>
      </c>
      <c r="B27" s="186"/>
      <c r="C27" s="186"/>
      <c r="D27" s="186"/>
      <c r="E27" s="187">
        <f>E23</f>
        <v>0</v>
      </c>
      <c r="G27" s="500"/>
      <c r="H27" s="501"/>
      <c r="I27" s="501"/>
      <c r="J27" s="501"/>
      <c r="K27" s="502"/>
    </row>
    <row r="28" spans="1:11" ht="15">
      <c r="A28" s="185" t="s">
        <v>86</v>
      </c>
      <c r="B28" s="186"/>
      <c r="C28" s="186"/>
      <c r="D28" s="186"/>
      <c r="E28" s="190">
        <f>'Jul-16'!C21</f>
        <v>75807</v>
      </c>
      <c r="G28" s="500"/>
      <c r="H28" s="501"/>
      <c r="I28" s="501"/>
      <c r="J28" s="501"/>
      <c r="K28" s="502"/>
    </row>
    <row r="29" spans="1:11" ht="15.75" thickBot="1">
      <c r="A29" s="185" t="s">
        <v>87</v>
      </c>
      <c r="B29" s="186"/>
      <c r="C29" s="186"/>
      <c r="D29" s="186"/>
      <c r="E29" s="187">
        <f>E28-E27</f>
        <v>75807</v>
      </c>
      <c r="G29" s="503"/>
      <c r="H29" s="504"/>
      <c r="I29" s="504"/>
      <c r="J29" s="504"/>
      <c r="K29" s="505"/>
    </row>
    <row r="30" spans="1:5" ht="13.5" thickTop="1">
      <c r="A30" s="516" t="s">
        <v>136</v>
      </c>
      <c r="B30" s="517"/>
      <c r="C30" s="517"/>
      <c r="D30" s="517"/>
      <c r="E30" s="518"/>
    </row>
    <row r="31" spans="1:5" ht="12.75">
      <c r="A31" s="519"/>
      <c r="B31" s="520"/>
      <c r="C31" s="520"/>
      <c r="D31" s="520"/>
      <c r="E31" s="511"/>
    </row>
    <row r="32" spans="1:5" ht="12.75">
      <c r="A32" s="519"/>
      <c r="B32" s="520"/>
      <c r="C32" s="520"/>
      <c r="D32" s="520"/>
      <c r="E32" s="511"/>
    </row>
    <row r="33" spans="1:5" ht="12.75">
      <c r="A33" s="512"/>
      <c r="B33" s="521"/>
      <c r="C33" s="521"/>
      <c r="D33" s="521"/>
      <c r="E33" s="513"/>
    </row>
    <row r="34" spans="1:5" ht="12.75">
      <c r="A34" s="150" t="s">
        <v>137</v>
      </c>
      <c r="B34" s="143"/>
      <c r="C34" s="143"/>
      <c r="D34" s="143"/>
      <c r="E34" s="144"/>
    </row>
    <row r="35" spans="1:5" ht="12.75">
      <c r="A35" s="195" t="s">
        <v>96</v>
      </c>
      <c r="B35" s="196"/>
      <c r="C35" s="196"/>
      <c r="D35" s="196"/>
      <c r="E35" s="197"/>
    </row>
    <row r="36" spans="1:5" ht="12.75">
      <c r="A36" s="198" t="s">
        <v>88</v>
      </c>
      <c r="B36" s="198" t="s">
        <v>89</v>
      </c>
      <c r="C36" s="199"/>
      <c r="D36" s="198" t="s">
        <v>90</v>
      </c>
      <c r="E36" s="144"/>
    </row>
    <row r="37" spans="1:5" ht="12.75">
      <c r="A37" s="200"/>
      <c r="B37" s="510"/>
      <c r="C37" s="511"/>
      <c r="D37" s="201" t="s">
        <v>91</v>
      </c>
      <c r="E37" s="147"/>
    </row>
    <row r="38" spans="1:5" ht="15">
      <c r="A38" s="202"/>
      <c r="B38" s="512"/>
      <c r="C38" s="513"/>
      <c r="D38" s="514"/>
      <c r="E38" s="515"/>
    </row>
    <row r="39" spans="1:5" ht="12.75">
      <c r="A39" s="201" t="s">
        <v>92</v>
      </c>
      <c r="B39" s="203"/>
      <c r="C39" s="203"/>
      <c r="D39" s="201" t="s">
        <v>93</v>
      </c>
      <c r="E39" s="147"/>
    </row>
    <row r="40" spans="1:5" ht="27.75" customHeight="1">
      <c r="A40" s="204"/>
      <c r="B40" s="205"/>
      <c r="C40" s="205"/>
      <c r="D40" s="206"/>
      <c r="E40" s="207"/>
    </row>
  </sheetData>
  <sheetProtection selectLockedCells="1"/>
  <protectedRanges>
    <protectedRange password="CACB" sqref="A10:E13 E15 A37:C38 C38:E38 A40:E40" name="FSR"/>
  </protectedRanges>
  <mergeCells count="8">
    <mergeCell ref="A1:E2"/>
    <mergeCell ref="A3:E5"/>
    <mergeCell ref="G13:K29"/>
    <mergeCell ref="B15:C15"/>
    <mergeCell ref="D18:E18"/>
    <mergeCell ref="B37:C38"/>
    <mergeCell ref="D38:E38"/>
    <mergeCell ref="A30:E33"/>
  </mergeCells>
  <dataValidations count="1">
    <dataValidation type="list" allowBlank="1" showInputMessage="1" showErrorMessage="1" sqref="G8">
      <formula1>$G$6:$G$7</formula1>
    </dataValidation>
  </dataValidations>
  <printOptions/>
  <pageMargins left="0.25" right="0.25" top="0.25" bottom="0.25" header="0.5" footer="0.5"/>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70" workbookViewId="0" topLeftCell="A1">
      <selection activeCell="E3" sqref="E3"/>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28125" style="70" customWidth="1"/>
    <col min="11" max="11" width="15.140625" style="2" customWidth="1"/>
    <col min="12" max="12" width="10.28125" style="97" customWidth="1"/>
    <col min="13" max="16384" width="30.8515625" style="2" customWidth="1"/>
  </cols>
  <sheetData>
    <row r="1" spans="1:12" ht="24.75" customHeight="1" thickBot="1" thickTop="1">
      <c r="A1" s="56" t="s">
        <v>17</v>
      </c>
      <c r="B1" s="113">
        <f>'Invoice Cover Page'!B17</f>
        <v>0</v>
      </c>
      <c r="C1" s="35" t="s">
        <v>18</v>
      </c>
      <c r="D1" s="36"/>
      <c r="E1" s="56" t="s">
        <v>36</v>
      </c>
      <c r="F1" s="57"/>
      <c r="G1" s="94" t="s">
        <v>19</v>
      </c>
      <c r="H1" s="93"/>
      <c r="I1" s="469" t="s">
        <v>139</v>
      </c>
      <c r="J1" s="482"/>
      <c r="K1" s="482"/>
      <c r="L1" s="522"/>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52" t="s">
        <v>113</v>
      </c>
    </row>
    <row r="3" spans="1:12" s="3" customFormat="1" ht="36.75" customHeight="1" thickBot="1">
      <c r="A3" s="394" t="s">
        <v>119</v>
      </c>
      <c r="B3" s="76" t="s">
        <v>24</v>
      </c>
      <c r="C3" s="60">
        <f>'Jul-16'!C3</f>
        <v>30150</v>
      </c>
      <c r="D3" s="64">
        <f>'Jul-16'!D3</f>
        <v>9500</v>
      </c>
      <c r="E3" s="16"/>
      <c r="F3" s="17"/>
      <c r="G3" s="18">
        <f>'Sep-16'!G3+'Oct-16'!E3</f>
        <v>0</v>
      </c>
      <c r="H3" s="19">
        <f>'Sep-16'!H3+'Oct-16'!F3</f>
        <v>0</v>
      </c>
      <c r="I3" s="19">
        <f aca="true" t="shared" si="0" ref="I3:I20">C3-G3</f>
        <v>30150</v>
      </c>
      <c r="J3" s="51">
        <f>I3/C3</f>
        <v>1</v>
      </c>
      <c r="K3" s="19">
        <f aca="true" t="shared" si="1" ref="K3:K20">D3-H3</f>
        <v>9500</v>
      </c>
      <c r="L3" s="52">
        <f>K3/D3</f>
        <v>1</v>
      </c>
    </row>
    <row r="4" spans="1:12" s="3" customFormat="1" ht="36.75" customHeight="1" thickBot="1">
      <c r="A4" s="479"/>
      <c r="B4" s="76" t="s">
        <v>25</v>
      </c>
      <c r="C4" s="60">
        <f>'Jul-16'!C4</f>
        <v>12688</v>
      </c>
      <c r="D4" s="64">
        <f>'Jul-16'!D4</f>
        <v>0</v>
      </c>
      <c r="E4" s="16"/>
      <c r="F4" s="17"/>
      <c r="G4" s="18">
        <f>'Sep-16'!G4+'Oct-16'!E4</f>
        <v>0</v>
      </c>
      <c r="H4" s="19">
        <f>'Sep-16'!H4+'Oct-16'!F4</f>
        <v>0</v>
      </c>
      <c r="I4" s="19">
        <f t="shared" si="0"/>
        <v>12688</v>
      </c>
      <c r="J4" s="51">
        <f aca="true" t="shared" si="2" ref="J4:J20">I4/C4</f>
        <v>1</v>
      </c>
      <c r="K4" s="19">
        <f t="shared" si="1"/>
        <v>0</v>
      </c>
      <c r="L4" s="52" t="e">
        <f aca="true" t="shared" si="3" ref="L4:L21">K4/D4</f>
        <v>#DIV/0!</v>
      </c>
    </row>
    <row r="5" spans="1:12" s="3" customFormat="1" ht="36.75" customHeight="1" thickBot="1">
      <c r="A5" s="479"/>
      <c r="B5" s="77" t="s">
        <v>26</v>
      </c>
      <c r="C5" s="60">
        <f>'Jul-16'!C5</f>
        <v>9096</v>
      </c>
      <c r="D5" s="64">
        <f>'Jul-16'!D5</f>
        <v>195</v>
      </c>
      <c r="E5" s="16"/>
      <c r="F5" s="17"/>
      <c r="G5" s="18">
        <f>'Sep-16'!G5+'Oct-16'!E5</f>
        <v>0</v>
      </c>
      <c r="H5" s="19">
        <f>'Sep-16'!H5+'Oct-16'!F5</f>
        <v>0</v>
      </c>
      <c r="I5" s="19">
        <f t="shared" si="0"/>
        <v>9096</v>
      </c>
      <c r="J5" s="51">
        <f t="shared" si="2"/>
        <v>1</v>
      </c>
      <c r="K5" s="19">
        <f t="shared" si="1"/>
        <v>195</v>
      </c>
      <c r="L5" s="52">
        <f t="shared" si="3"/>
        <v>1</v>
      </c>
    </row>
    <row r="6" spans="1:12" s="3" customFormat="1" ht="36.75" customHeight="1" thickBot="1">
      <c r="A6" s="479"/>
      <c r="B6" s="77" t="s">
        <v>27</v>
      </c>
      <c r="C6" s="60">
        <f>'Jul-16'!C6</f>
        <v>1500</v>
      </c>
      <c r="D6" s="64">
        <f>'Jul-16'!D6</f>
        <v>0</v>
      </c>
      <c r="E6" s="16"/>
      <c r="F6" s="17"/>
      <c r="G6" s="18">
        <f>'Sep-16'!G6+'Oct-16'!E6</f>
        <v>0</v>
      </c>
      <c r="H6" s="19">
        <f>'Sep-16'!H6+'Oct-16'!F6</f>
        <v>0</v>
      </c>
      <c r="I6" s="19">
        <f t="shared" si="0"/>
        <v>1500</v>
      </c>
      <c r="J6" s="51">
        <f t="shared" si="2"/>
        <v>1</v>
      </c>
      <c r="K6" s="19">
        <f t="shared" si="1"/>
        <v>0</v>
      </c>
      <c r="L6" s="52" t="e">
        <f t="shared" si="3"/>
        <v>#DIV/0!</v>
      </c>
    </row>
    <row r="7" spans="1:12" s="3" customFormat="1" ht="36.75" customHeight="1" thickBot="1">
      <c r="A7" s="104"/>
      <c r="B7" s="77" t="s">
        <v>28</v>
      </c>
      <c r="C7" s="60">
        <f>'Jul-16'!C7</f>
        <v>0</v>
      </c>
      <c r="D7" s="64">
        <f>'Jul-16'!D7</f>
        <v>0</v>
      </c>
      <c r="E7" s="16"/>
      <c r="F7" s="17"/>
      <c r="G7" s="18">
        <f>'Sep-16'!G7+'Oct-16'!E7</f>
        <v>0</v>
      </c>
      <c r="H7" s="19">
        <f>'Sep-16'!H7+'Oct-16'!F7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'Sep-16'!G8+'Oct-16'!E8</f>
        <v>0</v>
      </c>
      <c r="H8" s="19">
        <f>'Sep-16'!H8+'Oct-16'!F8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'Sep-16'!G9+'Oct-16'!E9</f>
        <v>0</v>
      </c>
      <c r="H9" s="19">
        <f>'Sep-16'!H9+'Oct-16'!F9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'Sep-16'!G10+'Oct-16'!E10</f>
        <v>0</v>
      </c>
      <c r="H10" s="19">
        <f>'Sep-16'!H10+'Oct-16'!F10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'Sep-16'!G11+'Oct-16'!E11</f>
        <v>0</v>
      </c>
      <c r="H11" s="19">
        <f>'Sep-16'!H11+'Oct-16'!F11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'Sep-16'!G12+'Oct-16'!E12</f>
        <v>0</v>
      </c>
      <c r="H12" s="19">
        <f>'Sep-16'!H12+'Oct-16'!F12</f>
        <v>0</v>
      </c>
      <c r="I12" s="19">
        <f t="shared" si="0"/>
        <v>0</v>
      </c>
      <c r="J12" s="51" t="e">
        <f t="shared" si="2"/>
        <v>#DIV/0!</v>
      </c>
      <c r="K12" s="19">
        <f t="shared" si="1"/>
        <v>0</v>
      </c>
      <c r="L12" s="52" t="e">
        <f t="shared" si="3"/>
        <v>#DIV/0!</v>
      </c>
    </row>
    <row r="13" spans="1:12" s="3" customFormat="1" ht="36.75" customHeight="1" thickBot="1">
      <c r="A13" s="44"/>
      <c r="B13" s="43" t="s">
        <v>34</v>
      </c>
      <c r="C13" s="60">
        <f>'Jul-16'!C13</f>
        <v>468</v>
      </c>
      <c r="D13" s="64">
        <f>'Jul-16'!D13</f>
        <v>11520</v>
      </c>
      <c r="E13" s="16"/>
      <c r="F13" s="17"/>
      <c r="G13" s="18">
        <f>'Sep-16'!G13+'Oct-16'!E13</f>
        <v>0</v>
      </c>
      <c r="H13" s="19">
        <f>'Sep-16'!H13+'Oct-16'!F13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'Sep-16'!G14+'Oct-16'!E14</f>
        <v>0</v>
      </c>
      <c r="H14" s="19">
        <f>'Sep-16'!H14+'Oct-16'!F14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'Sep-16'!G15+'Oct-16'!E15</f>
        <v>0</v>
      </c>
      <c r="H15" s="19">
        <f>'Sep-16'!H15+'Oct-16'!F15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'Sep-16'!G16+'Oct-16'!E16</f>
        <v>0</v>
      </c>
      <c r="H16" s="19">
        <f>'Sep-16'!H16+'Oct-16'!F16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'Sep-16'!G17+'Oct-16'!E17</f>
        <v>0</v>
      </c>
      <c r="H17" s="19">
        <f>'Sep-16'!H17+'Oct-16'!F17</f>
        <v>0</v>
      </c>
      <c r="I17" s="19">
        <f>C17-G17</f>
        <v>0</v>
      </c>
      <c r="J17" s="51" t="e">
        <f>I17/C17</f>
        <v>#DIV/0!</v>
      </c>
      <c r="K17" s="19">
        <f t="shared" si="1"/>
        <v>0</v>
      </c>
      <c r="L17" s="52" t="e">
        <f t="shared" si="3"/>
        <v>#DIV/0!</v>
      </c>
    </row>
    <row r="18" spans="1:12" s="4" customFormat="1" ht="36.75" customHeight="1" thickBot="1">
      <c r="A18" s="128"/>
      <c r="B18" s="43" t="s">
        <v>232</v>
      </c>
      <c r="C18" s="60">
        <f>'Jul-16'!C18</f>
        <v>0</v>
      </c>
      <c r="D18" s="64">
        <f>'Jul-16'!D18</f>
        <v>0</v>
      </c>
      <c r="E18" s="16"/>
      <c r="F18" s="17"/>
      <c r="G18" s="18">
        <f>'Sep-16'!G18+'Oct-16'!E18</f>
        <v>0</v>
      </c>
      <c r="H18" s="19">
        <f>'Sep-16'!H18+'Oct-16'!F18</f>
        <v>0</v>
      </c>
      <c r="I18" s="19">
        <f>C18-G18</f>
        <v>0</v>
      </c>
      <c r="J18" s="51" t="e">
        <f>I18/C18</f>
        <v>#DIV/0!</v>
      </c>
      <c r="K18" s="19">
        <f>D18-H18</f>
        <v>0</v>
      </c>
      <c r="L18" s="52" t="e">
        <f>K18/D18</f>
        <v>#DIV/0!</v>
      </c>
    </row>
    <row r="19" spans="1:12" s="50"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123</v>
      </c>
      <c r="B20" s="359" t="s">
        <v>203</v>
      </c>
      <c r="C20" s="41">
        <f>'Jul-16'!C20</f>
        <v>19985</v>
      </c>
      <c r="D20" s="42">
        <f>'Jul-16'!D20</f>
        <v>6311</v>
      </c>
      <c r="E20" s="16"/>
      <c r="F20" s="17"/>
      <c r="G20" s="18">
        <f>'Sep-16'!G20+'Oct-16'!E20</f>
        <v>0</v>
      </c>
      <c r="H20" s="19">
        <f>'Sep-16'!H20+'Oct-16'!F20</f>
        <v>0</v>
      </c>
      <c r="I20" s="19">
        <f t="shared" si="0"/>
        <v>19985</v>
      </c>
      <c r="J20" s="51">
        <f t="shared" si="2"/>
        <v>1</v>
      </c>
      <c r="K20" s="19">
        <f t="shared" si="1"/>
        <v>6311</v>
      </c>
      <c r="L20" s="52">
        <f t="shared" si="3"/>
        <v>1</v>
      </c>
    </row>
    <row r="21" spans="1:12" s="4" customFormat="1" ht="36.75" customHeight="1" thickBot="1">
      <c r="A21" s="396" t="s">
        <v>120</v>
      </c>
      <c r="B21" s="524"/>
      <c r="C21" s="233">
        <f>SUM(C19:C20)</f>
        <v>75807</v>
      </c>
      <c r="D21" s="237">
        <f aca="true" t="shared" si="5" ref="D21:I21">SUM(D19:D20)</f>
        <v>27526</v>
      </c>
      <c r="E21" s="238">
        <f t="shared" si="5"/>
        <v>0</v>
      </c>
      <c r="F21" s="55">
        <f t="shared" si="5"/>
        <v>0</v>
      </c>
      <c r="G21" s="235">
        <f t="shared" si="5"/>
        <v>0</v>
      </c>
      <c r="H21" s="233">
        <f t="shared" si="5"/>
        <v>0</v>
      </c>
      <c r="I21" s="233">
        <f t="shared" si="5"/>
        <v>75807</v>
      </c>
      <c r="J21" s="92">
        <f>I21/C21</f>
        <v>1</v>
      </c>
      <c r="K21" s="91">
        <f>SUM(K19:K20)</f>
        <v>27526</v>
      </c>
      <c r="L21" s="111">
        <f t="shared" si="3"/>
        <v>1</v>
      </c>
    </row>
    <row r="22" spans="1:12" s="4" customFormat="1" ht="36.75" customHeight="1" thickBot="1" thickTop="1">
      <c r="A22" s="242" t="s">
        <v>118</v>
      </c>
      <c r="B22" s="241" t="e">
        <f>H21/(H21+G21)</f>
        <v>#DIV/0!</v>
      </c>
      <c r="C22" s="87"/>
      <c r="D22" s="245" t="s">
        <v>35</v>
      </c>
      <c r="E22" s="140">
        <f>E21</f>
        <v>0</v>
      </c>
      <c r="F22" s="390" t="s">
        <v>130</v>
      </c>
      <c r="G22" s="391"/>
      <c r="H22" s="391"/>
      <c r="I22" s="391"/>
      <c r="J22" s="484"/>
      <c r="K22" s="484"/>
      <c r="L22" s="523"/>
    </row>
    <row r="23" spans="3:12" s="4" customFormat="1" ht="42.75" customHeight="1" thickTop="1">
      <c r="C23" s="5"/>
      <c r="D23" s="1"/>
      <c r="F23" s="6"/>
      <c r="J23" s="13"/>
      <c r="L23" s="96"/>
    </row>
    <row r="24" ht="18">
      <c r="D24" s="5"/>
    </row>
    <row r="27" ht="18">
      <c r="D27" s="8"/>
    </row>
  </sheetData>
  <sheetProtection password="ED2A" sheet="1" selectLockedCells="1"/>
  <protectedRanges>
    <protectedRange password="CACB" sqref="E3:F17 E20:F20" name="Current Expenses"/>
    <protectedRange password="CACB" sqref="E18:F18" name="Current Expenses_3"/>
  </protectedRanges>
  <mergeCells count="6">
    <mergeCell ref="I1:L1"/>
    <mergeCell ref="F22:L22"/>
    <mergeCell ref="A3:A6"/>
    <mergeCell ref="A10:A11"/>
    <mergeCell ref="A21:B21"/>
    <mergeCell ref="A19:B19"/>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Height="1" fitToWidth="1" horizontalDpi="600" verticalDpi="600" orientation="landscape" scale="66" r:id="rId2"/>
  <headerFooter alignWithMargins="0">
    <oddHeader>&amp;LProgram Name:
Legal Applicant:
&amp;A</oddHead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60" workbookViewId="0" topLeftCell="A1">
      <selection activeCell="E18" sqref="E18"/>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56" t="s">
        <v>17</v>
      </c>
      <c r="B1" s="124">
        <f>'Invoice Cover Page'!B17</f>
        <v>0</v>
      </c>
      <c r="C1" s="35" t="s">
        <v>18</v>
      </c>
      <c r="D1" s="36"/>
      <c r="E1" s="56" t="s">
        <v>36</v>
      </c>
      <c r="F1" s="57"/>
      <c r="G1" s="94" t="s">
        <v>19</v>
      </c>
      <c r="H1" s="93"/>
      <c r="I1" s="469" t="s">
        <v>139</v>
      </c>
      <c r="J1" s="482"/>
      <c r="K1" s="482"/>
      <c r="L1" s="483"/>
    </row>
    <row r="2" spans="1:12" s="3" customFormat="1" ht="33.75" customHeight="1" thickBot="1">
      <c r="A2" s="37" t="s">
        <v>20</v>
      </c>
      <c r="B2" s="75" t="s">
        <v>21</v>
      </c>
      <c r="C2" s="38" t="s">
        <v>22</v>
      </c>
      <c r="D2" s="39" t="s">
        <v>23</v>
      </c>
      <c r="E2" s="58" t="s">
        <v>22</v>
      </c>
      <c r="F2" s="59" t="s">
        <v>23</v>
      </c>
      <c r="G2" s="14" t="s">
        <v>22</v>
      </c>
      <c r="H2" s="15" t="s">
        <v>23</v>
      </c>
      <c r="I2" s="125" t="s">
        <v>22</v>
      </c>
      <c r="J2" s="126" t="s">
        <v>113</v>
      </c>
      <c r="K2" s="127" t="s">
        <v>23</v>
      </c>
      <c r="L2" s="52" t="s">
        <v>113</v>
      </c>
    </row>
    <row r="3" spans="1:12" s="3" customFormat="1" ht="36.75" customHeight="1" thickBot="1">
      <c r="A3" s="394" t="s">
        <v>119</v>
      </c>
      <c r="B3" s="76" t="s">
        <v>24</v>
      </c>
      <c r="C3" s="60">
        <f>'Jul-16'!C3</f>
        <v>30150</v>
      </c>
      <c r="D3" s="64">
        <f>'Jul-16'!D3</f>
        <v>9500</v>
      </c>
      <c r="E3" s="16"/>
      <c r="F3" s="17"/>
      <c r="G3" s="18">
        <f>'Oct-16'!G3+'Nov-16'!E3</f>
        <v>0</v>
      </c>
      <c r="H3" s="19">
        <f>'Oct-16'!H3+'Nov-16'!F3</f>
        <v>0</v>
      </c>
      <c r="I3" s="19">
        <f aca="true" t="shared" si="0" ref="I3:I20">C3-G3</f>
        <v>30150</v>
      </c>
      <c r="J3" s="51">
        <f>I3/C3</f>
        <v>1</v>
      </c>
      <c r="K3" s="19">
        <f aca="true" t="shared" si="1" ref="K3:K20">D3-H3</f>
        <v>9500</v>
      </c>
      <c r="L3" s="52">
        <f>K3/D3</f>
        <v>1</v>
      </c>
    </row>
    <row r="4" spans="1:12" s="3" customFormat="1" ht="36.75" customHeight="1" thickBot="1">
      <c r="A4" s="478"/>
      <c r="B4" s="76" t="s">
        <v>25</v>
      </c>
      <c r="C4" s="60">
        <f>'Jul-16'!C4</f>
        <v>12688</v>
      </c>
      <c r="D4" s="64">
        <f>'Jul-16'!D4</f>
        <v>0</v>
      </c>
      <c r="E4" s="16"/>
      <c r="F4" s="17"/>
      <c r="G4" s="18">
        <f>'Oct-16'!G4+'Nov-16'!E4</f>
        <v>0</v>
      </c>
      <c r="H4" s="19">
        <f>'Oct-16'!H4+'Nov-16'!F4</f>
        <v>0</v>
      </c>
      <c r="I4" s="19">
        <f t="shared" si="0"/>
        <v>12688</v>
      </c>
      <c r="J4" s="51">
        <f aca="true" t="shared" si="2" ref="J4:J21">I4/C4</f>
        <v>1</v>
      </c>
      <c r="K4" s="19">
        <f t="shared" si="1"/>
        <v>0</v>
      </c>
      <c r="L4" s="52" t="e">
        <f aca="true" t="shared" si="3" ref="L4:L21">K4/D4</f>
        <v>#DIV/0!</v>
      </c>
    </row>
    <row r="5" spans="1:12" s="3" customFormat="1" ht="36.75" customHeight="1" thickBot="1">
      <c r="A5" s="478"/>
      <c r="B5" s="77" t="s">
        <v>26</v>
      </c>
      <c r="C5" s="60">
        <f>'Jul-16'!C5</f>
        <v>9096</v>
      </c>
      <c r="D5" s="64">
        <f>'Jul-16'!D5</f>
        <v>195</v>
      </c>
      <c r="E5" s="16"/>
      <c r="F5" s="17"/>
      <c r="G5" s="18">
        <f>'Oct-16'!G5+'Nov-16'!E5</f>
        <v>0</v>
      </c>
      <c r="H5" s="19">
        <f>'Oct-16'!H5+'Nov-16'!F5</f>
        <v>0</v>
      </c>
      <c r="I5" s="19">
        <f t="shared" si="0"/>
        <v>9096</v>
      </c>
      <c r="J5" s="51">
        <f t="shared" si="2"/>
        <v>1</v>
      </c>
      <c r="K5" s="19">
        <f t="shared" si="1"/>
        <v>195</v>
      </c>
      <c r="L5" s="52">
        <f t="shared" si="3"/>
        <v>1</v>
      </c>
    </row>
    <row r="6" spans="1:12" s="3" customFormat="1" ht="36.75" customHeight="1" thickBot="1">
      <c r="A6" s="478"/>
      <c r="B6" s="77" t="s">
        <v>27</v>
      </c>
      <c r="C6" s="60">
        <f>'Jul-16'!C6</f>
        <v>1500</v>
      </c>
      <c r="D6" s="64">
        <f>'Jul-16'!D6</f>
        <v>0</v>
      </c>
      <c r="E6" s="16"/>
      <c r="F6" s="17"/>
      <c r="G6" s="18">
        <f>'Oct-16'!G6+'Nov-16'!E6</f>
        <v>0</v>
      </c>
      <c r="H6" s="19">
        <f>'Oct-16'!H6+'Nov-16'!F6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'Oct-16'!G7+'Nov-16'!E7</f>
        <v>0</v>
      </c>
      <c r="H7" s="19">
        <f>'Oct-16'!H7+'Nov-16'!F7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'Oct-16'!G8+'Nov-16'!E8</f>
        <v>0</v>
      </c>
      <c r="H8" s="19">
        <f>'Oct-16'!H8+'Nov-16'!F8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'Oct-16'!G9+'Nov-16'!E9</f>
        <v>0</v>
      </c>
      <c r="H9" s="19">
        <f>'Oct-16'!H9+'Nov-16'!F9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'Oct-16'!G10+'Nov-16'!E10</f>
        <v>0</v>
      </c>
      <c r="H10" s="19">
        <f>'Oct-16'!H10+'Nov-16'!F10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'Oct-16'!G11+'Nov-16'!E11</f>
        <v>0</v>
      </c>
      <c r="H11" s="19">
        <f>'Oct-16'!H11+'Nov-16'!F11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'Oct-16'!G12+'Nov-16'!E12</f>
        <v>0</v>
      </c>
      <c r="H12" s="19">
        <f>'Oct-16'!H12+'Nov-16'!F12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'Oct-16'!G13+'Nov-16'!E13</f>
        <v>0</v>
      </c>
      <c r="H13" s="19">
        <f>'Oct-16'!H13+'Nov-16'!F13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'Oct-16'!G14+'Nov-16'!E14</f>
        <v>0</v>
      </c>
      <c r="H14" s="19">
        <f>'Oct-16'!H14+'Nov-16'!F14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'Oct-16'!G15+'Nov-16'!E15</f>
        <v>0</v>
      </c>
      <c r="H15" s="19">
        <f>'Oct-16'!H15+'Nov-16'!F15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'Oct-16'!G16+'Nov-16'!E16</f>
        <v>0</v>
      </c>
      <c r="H16" s="19">
        <f>'Oct-16'!H16+'Nov-16'!F16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'Oct-16'!G17+'Nov-16'!E17</f>
        <v>0</v>
      </c>
      <c r="H17" s="19">
        <f>'Oct-16'!H17+'Nov-16'!F17</f>
        <v>0</v>
      </c>
      <c r="I17" s="19">
        <f t="shared" si="0"/>
        <v>0</v>
      </c>
      <c r="J17" s="51" t="e">
        <f t="shared" si="2"/>
        <v>#DIV/0!</v>
      </c>
      <c r="K17" s="19">
        <f t="shared" si="1"/>
        <v>0</v>
      </c>
      <c r="L17" s="52" t="e">
        <f>K17/D17</f>
        <v>#DIV/0!</v>
      </c>
    </row>
    <row r="18" spans="1:12" s="4" customFormat="1" ht="36.75" customHeight="1" thickBot="1">
      <c r="A18" s="128"/>
      <c r="B18" s="43" t="s">
        <v>232</v>
      </c>
      <c r="C18" s="60">
        <f>'Jul-16'!C18</f>
        <v>0</v>
      </c>
      <c r="D18" s="64">
        <f>'Jul-16'!D18</f>
        <v>0</v>
      </c>
      <c r="E18" s="16"/>
      <c r="F18" s="17"/>
      <c r="G18" s="18">
        <f>'Oct-16'!G18+'Nov-16'!E18</f>
        <v>0</v>
      </c>
      <c r="H18" s="19">
        <f>'Oct-16'!H18+'Nov-16'!F18</f>
        <v>0</v>
      </c>
      <c r="I18" s="19">
        <f>C18-G18</f>
        <v>0</v>
      </c>
      <c r="J18" s="51" t="e">
        <f>I18/C18</f>
        <v>#DIV/0!</v>
      </c>
      <c r="K18" s="19">
        <f>D18-H18</f>
        <v>0</v>
      </c>
      <c r="L18" s="52" t="e">
        <f>K18/D18</f>
        <v>#DIV/0!</v>
      </c>
    </row>
    <row r="19" spans="1:12" s="50" customFormat="1" ht="36.75" customHeight="1" thickBot="1">
      <c r="A19" s="396" t="s">
        <v>112</v>
      </c>
      <c r="B19" s="397"/>
      <c r="C19" s="231">
        <f>SUM(C3:C18)</f>
        <v>55822</v>
      </c>
      <c r="D19" s="21">
        <f aca="true" t="shared" si="4" ref="D19:I19">SUM(D3:D18)</f>
        <v>21215</v>
      </c>
      <c r="E19" s="22">
        <f>SUM(E3:E18)</f>
        <v>0</v>
      </c>
      <c r="F19" s="23">
        <f>SUM(F3:F18)</f>
        <v>0</v>
      </c>
      <c r="G19" s="239">
        <f>SUM(G3:G18)</f>
        <v>0</v>
      </c>
      <c r="H19" s="20">
        <f t="shared" si="4"/>
        <v>0</v>
      </c>
      <c r="I19" s="20">
        <f t="shared" si="4"/>
        <v>55822</v>
      </c>
      <c r="J19" s="25">
        <f>I19/C19</f>
        <v>1</v>
      </c>
      <c r="K19" s="20">
        <f>SUM(K3:K18)</f>
        <v>21215</v>
      </c>
      <c r="L19" s="86">
        <f>K19/D19</f>
        <v>1</v>
      </c>
    </row>
    <row r="20" spans="1:12" s="4" customFormat="1" ht="49.5" customHeight="1" thickBot="1">
      <c r="A20" s="48" t="s">
        <v>123</v>
      </c>
      <c r="B20" s="359" t="s">
        <v>203</v>
      </c>
      <c r="C20" s="41">
        <f>'Jul-16'!C20</f>
        <v>19985</v>
      </c>
      <c r="D20" s="42">
        <f>'Jul-16'!D20</f>
        <v>6311</v>
      </c>
      <c r="E20" s="16"/>
      <c r="F20" s="17"/>
      <c r="G20" s="18">
        <f>'Oct-16'!G20+'Nov-16'!E20</f>
        <v>0</v>
      </c>
      <c r="H20" s="19">
        <f>'Oct-16'!H20+'Nov-16'!F20</f>
        <v>0</v>
      </c>
      <c r="I20" s="19">
        <f t="shared" si="0"/>
        <v>19985</v>
      </c>
      <c r="J20" s="51">
        <f t="shared" si="2"/>
        <v>1</v>
      </c>
      <c r="K20" s="19">
        <f t="shared" si="1"/>
        <v>6311</v>
      </c>
      <c r="L20" s="52">
        <f t="shared" si="3"/>
        <v>1</v>
      </c>
    </row>
    <row r="21" spans="1:12" s="4" customFormat="1" ht="36.75" customHeight="1" thickBot="1">
      <c r="A21" s="396" t="s">
        <v>120</v>
      </c>
      <c r="B21" s="524"/>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c r="A22" s="243" t="s">
        <v>118</v>
      </c>
      <c r="B22" s="110" t="e">
        <f>H21/(H21+G21)</f>
        <v>#DIV/0!</v>
      </c>
      <c r="C22" s="476" t="s">
        <v>35</v>
      </c>
      <c r="D22" s="525"/>
      <c r="E22" s="142">
        <f>E21</f>
        <v>0</v>
      </c>
      <c r="F22" s="526" t="s">
        <v>130</v>
      </c>
      <c r="G22" s="391"/>
      <c r="H22" s="391"/>
      <c r="I22" s="391"/>
      <c r="J22" s="391"/>
      <c r="K22" s="391"/>
      <c r="L22" s="527"/>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C22:D22"/>
    <mergeCell ref="F22:L22"/>
    <mergeCell ref="A10:A11"/>
    <mergeCell ref="A3:A6"/>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Height="1" fitToWidth="1" horizontalDpi="600" verticalDpi="600" orientation="landscape" scale="66" r:id="rId2"/>
  <headerFooter alignWithMargins="0">
    <oddHeader>&amp;LProgram Name:
Legal Applicant:
&amp;A</oddHead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28125" style="70" customWidth="1"/>
    <col min="11" max="11" width="15.140625" style="2" customWidth="1"/>
    <col min="12" max="12" width="10.281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69" t="s">
        <v>139</v>
      </c>
      <c r="J1" s="482"/>
      <c r="K1" s="482"/>
      <c r="L1" s="522"/>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52" t="s">
        <v>113</v>
      </c>
    </row>
    <row r="3" spans="1:12" s="3" customFormat="1" ht="36.75" customHeight="1" thickBot="1">
      <c r="A3" s="394" t="s">
        <v>124</v>
      </c>
      <c r="B3" s="76" t="s">
        <v>24</v>
      </c>
      <c r="C3" s="60">
        <f>'Jul-16'!C3</f>
        <v>30150</v>
      </c>
      <c r="D3" s="64">
        <f>'Jul-16'!D3</f>
        <v>9500</v>
      </c>
      <c r="E3" s="16"/>
      <c r="F3" s="17"/>
      <c r="G3" s="18">
        <f>'Nov-16'!G3+'Dec-16'!E3</f>
        <v>0</v>
      </c>
      <c r="H3" s="19">
        <f>'Nov-16'!H3+'Dec-16'!F3</f>
        <v>0</v>
      </c>
      <c r="I3" s="19">
        <f aca="true" t="shared" si="0" ref="I3:I20">C3-G3</f>
        <v>30150</v>
      </c>
      <c r="J3" s="51">
        <f>I3/C3</f>
        <v>1</v>
      </c>
      <c r="K3" s="19">
        <f aca="true" t="shared" si="1" ref="K3:K20">D3-H3</f>
        <v>9500</v>
      </c>
      <c r="L3" s="52">
        <f>K3/D3</f>
        <v>1</v>
      </c>
    </row>
    <row r="4" spans="1:12" s="3" customFormat="1" ht="36.75" customHeight="1" thickBot="1">
      <c r="A4" s="529"/>
      <c r="B4" s="76" t="s">
        <v>25</v>
      </c>
      <c r="C4" s="60">
        <f>'Jul-16'!C4</f>
        <v>12688</v>
      </c>
      <c r="D4" s="64">
        <f>'Jul-16'!D4</f>
        <v>0</v>
      </c>
      <c r="E4" s="16"/>
      <c r="F4" s="17"/>
      <c r="G4" s="18">
        <f>'Nov-16'!G4+'Dec-16'!E4</f>
        <v>0</v>
      </c>
      <c r="H4" s="19">
        <f>'Nov-16'!H4+'Dec-16'!F4</f>
        <v>0</v>
      </c>
      <c r="I4" s="19">
        <f t="shared" si="0"/>
        <v>12688</v>
      </c>
      <c r="J4" s="51">
        <f aca="true" t="shared" si="2" ref="J4:J21">I4/C4</f>
        <v>1</v>
      </c>
      <c r="K4" s="19">
        <f t="shared" si="1"/>
        <v>0</v>
      </c>
      <c r="L4" s="52" t="e">
        <f aca="true" t="shared" si="3" ref="L4:L21">K4/D4</f>
        <v>#DIV/0!</v>
      </c>
    </row>
    <row r="5" spans="1:12" s="3" customFormat="1" ht="36.75" customHeight="1" thickBot="1">
      <c r="A5" s="529"/>
      <c r="B5" s="77" t="s">
        <v>26</v>
      </c>
      <c r="C5" s="60">
        <f>'Jul-16'!C5</f>
        <v>9096</v>
      </c>
      <c r="D5" s="64">
        <f>'Jul-16'!D5</f>
        <v>195</v>
      </c>
      <c r="E5" s="16"/>
      <c r="F5" s="17"/>
      <c r="G5" s="18">
        <f>'Nov-16'!G5+'Dec-16'!E5</f>
        <v>0</v>
      </c>
      <c r="H5" s="19">
        <f>'Nov-16'!H5+'Dec-16'!F5</f>
        <v>0</v>
      </c>
      <c r="I5" s="19">
        <f t="shared" si="0"/>
        <v>9096</v>
      </c>
      <c r="J5" s="51">
        <f t="shared" si="2"/>
        <v>1</v>
      </c>
      <c r="K5" s="19">
        <f t="shared" si="1"/>
        <v>195</v>
      </c>
      <c r="L5" s="52">
        <f t="shared" si="3"/>
        <v>1</v>
      </c>
    </row>
    <row r="6" spans="1:12" s="3" customFormat="1" ht="36.75" customHeight="1" thickBot="1">
      <c r="A6" s="529"/>
      <c r="B6" s="77" t="s">
        <v>27</v>
      </c>
      <c r="C6" s="60">
        <f>'Jul-16'!C6</f>
        <v>1500</v>
      </c>
      <c r="D6" s="64">
        <f>'Jul-16'!D6</f>
        <v>0</v>
      </c>
      <c r="E6" s="16"/>
      <c r="F6" s="17"/>
      <c r="G6" s="18">
        <f>'Nov-16'!G6+'Dec-16'!E6</f>
        <v>0</v>
      </c>
      <c r="H6" s="19">
        <f>'Nov-16'!H6+'Dec-16'!F6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'Nov-16'!G7+'Dec-16'!E7</f>
        <v>0</v>
      </c>
      <c r="H7" s="19">
        <f>'Nov-16'!H7+'Dec-16'!F7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'Nov-16'!G8+'Dec-16'!E8</f>
        <v>0</v>
      </c>
      <c r="H8" s="19">
        <f>'Nov-16'!H8+'Dec-16'!F8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'Nov-16'!G9+'Dec-16'!E9</f>
        <v>0</v>
      </c>
      <c r="H9" s="19">
        <f>'Nov-16'!H9+'Dec-16'!F9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'Nov-16'!G10+'Dec-16'!E10</f>
        <v>0</v>
      </c>
      <c r="H10" s="19">
        <f>'Nov-16'!H10+'Dec-16'!F10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'Nov-16'!G11+'Dec-16'!E11</f>
        <v>0</v>
      </c>
      <c r="H11" s="19">
        <f>'Nov-16'!H11+'Dec-16'!F11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'Nov-16'!G12+'Dec-16'!E12</f>
        <v>0</v>
      </c>
      <c r="H12" s="19">
        <f>'Nov-16'!H12+'Dec-16'!F12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'Nov-16'!G13+'Dec-16'!E13</f>
        <v>0</v>
      </c>
      <c r="H13" s="19">
        <f>'Nov-16'!H13+'Dec-16'!F13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'Nov-16'!G14+'Dec-16'!E14</f>
        <v>0</v>
      </c>
      <c r="H14" s="19">
        <f>'Nov-16'!H14+'Dec-16'!F14</f>
        <v>0</v>
      </c>
      <c r="I14" s="19">
        <f t="shared" si="0"/>
        <v>0</v>
      </c>
      <c r="J14" s="51" t="e">
        <f t="shared" si="2"/>
        <v>#DIV/0!</v>
      </c>
      <c r="K14" s="19">
        <f t="shared" si="1"/>
        <v>0</v>
      </c>
      <c r="L14" s="52" t="e">
        <f t="shared" si="3"/>
        <v>#DIV/0!</v>
      </c>
    </row>
    <row r="15" spans="1:12" s="4" customFormat="1" ht="36.75" customHeight="1" thickBot="1">
      <c r="A15" s="120"/>
      <c r="B15" s="43" t="s">
        <v>115</v>
      </c>
      <c r="C15" s="60">
        <f>'Jul-16'!C15</f>
        <v>0</v>
      </c>
      <c r="D15" s="64">
        <f>'Jul-16'!D15</f>
        <v>0</v>
      </c>
      <c r="E15" s="16"/>
      <c r="F15" s="17"/>
      <c r="G15" s="18">
        <f>'Nov-16'!G15+'Dec-16'!E15</f>
        <v>0</v>
      </c>
      <c r="H15" s="19">
        <f>'Nov-16'!H15+'Dec-16'!F15</f>
        <v>0</v>
      </c>
      <c r="I15" s="19">
        <f t="shared" si="0"/>
        <v>0</v>
      </c>
      <c r="J15" s="51" t="e">
        <f t="shared" si="2"/>
        <v>#DIV/0!</v>
      </c>
      <c r="K15" s="19">
        <f t="shared" si="1"/>
        <v>0</v>
      </c>
      <c r="L15" s="52" t="e">
        <f t="shared" si="3"/>
        <v>#DIV/0!</v>
      </c>
    </row>
    <row r="16" spans="1:12" s="4" customFormat="1" ht="36.75" customHeight="1" thickBot="1">
      <c r="A16" s="120"/>
      <c r="B16" s="40" t="s">
        <v>116</v>
      </c>
      <c r="C16" s="60">
        <f>'Jul-16'!C16</f>
        <v>0</v>
      </c>
      <c r="D16" s="64">
        <f>'Jul-16'!D16</f>
        <v>0</v>
      </c>
      <c r="E16" s="16"/>
      <c r="F16" s="17"/>
      <c r="G16" s="18">
        <f>'Nov-16'!G16+'Dec-16'!E16</f>
        <v>0</v>
      </c>
      <c r="H16" s="19">
        <f>'Nov-16'!H16+'Dec-16'!F16</f>
        <v>0</v>
      </c>
      <c r="I16" s="19">
        <f t="shared" si="0"/>
        <v>0</v>
      </c>
      <c r="J16" s="51" t="e">
        <f t="shared" si="2"/>
        <v>#DIV/0!</v>
      </c>
      <c r="K16" s="19">
        <f t="shared" si="1"/>
        <v>0</v>
      </c>
      <c r="L16" s="52" t="e">
        <f t="shared" si="3"/>
        <v>#DIV/0!</v>
      </c>
    </row>
    <row r="17" spans="1:12" s="4" customFormat="1" ht="36.75" customHeight="1" thickBot="1">
      <c r="A17" s="120"/>
      <c r="B17" s="43" t="s">
        <v>135</v>
      </c>
      <c r="C17" s="60">
        <f>'Jul-16'!C17</f>
        <v>0</v>
      </c>
      <c r="D17" s="64">
        <f>'Jul-16'!D17</f>
        <v>0</v>
      </c>
      <c r="E17" s="16"/>
      <c r="F17" s="17"/>
      <c r="G17" s="18">
        <f>'Nov-16'!G17+'Dec-16'!E17</f>
        <v>0</v>
      </c>
      <c r="H17" s="19">
        <f>'Nov-16'!H17+'Dec-16'!F17</f>
        <v>0</v>
      </c>
      <c r="I17" s="19">
        <f t="shared" si="0"/>
        <v>0</v>
      </c>
      <c r="J17" s="51" t="e">
        <f t="shared" si="2"/>
        <v>#DIV/0!</v>
      </c>
      <c r="K17" s="19">
        <f t="shared" si="1"/>
        <v>0</v>
      </c>
      <c r="L17" s="52" t="e">
        <f t="shared" si="3"/>
        <v>#DIV/0!</v>
      </c>
    </row>
    <row r="18" spans="1:12" s="4" customFormat="1" ht="36.75" customHeight="1" thickBot="1">
      <c r="A18" s="120"/>
      <c r="B18" s="43" t="s">
        <v>232</v>
      </c>
      <c r="C18" s="60">
        <f>'Jul-16'!C18</f>
        <v>0</v>
      </c>
      <c r="D18" s="64">
        <f>'Jul-16'!D18</f>
        <v>0</v>
      </c>
      <c r="E18" s="16"/>
      <c r="F18" s="17"/>
      <c r="G18" s="18">
        <f>'Nov-16'!G18+'Dec-16'!E18</f>
        <v>0</v>
      </c>
      <c r="H18" s="19">
        <f>'Nov-16'!H18+'Dec-16'!F18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125</v>
      </c>
      <c r="B20" s="359" t="s">
        <v>237</v>
      </c>
      <c r="C20" s="41">
        <f>'Jul-16'!C20</f>
        <v>19985</v>
      </c>
      <c r="D20" s="42">
        <f>'Jul-16'!D20</f>
        <v>6311</v>
      </c>
      <c r="E20" s="16"/>
      <c r="F20" s="17"/>
      <c r="G20" s="18">
        <f>'Nov-16'!G20+'Dec-16'!E20</f>
        <v>0</v>
      </c>
      <c r="H20" s="19">
        <f>'Nov-16'!H20+'Dec-16'!F20</f>
        <v>0</v>
      </c>
      <c r="I20" s="19">
        <f t="shared" si="0"/>
        <v>19985</v>
      </c>
      <c r="J20" s="51">
        <f t="shared" si="2"/>
        <v>1</v>
      </c>
      <c r="K20" s="19">
        <f t="shared" si="1"/>
        <v>6311</v>
      </c>
      <c r="L20" s="52">
        <f t="shared" si="3"/>
        <v>1</v>
      </c>
    </row>
    <row r="21" spans="1:12" s="4" customFormat="1" ht="36.75" customHeight="1" thickBot="1">
      <c r="A21" s="396" t="s">
        <v>120</v>
      </c>
      <c r="B21" s="397"/>
      <c r="C21" s="122">
        <f>SUM(C19:C20)</f>
        <v>75807</v>
      </c>
      <c r="D21" s="123">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c r="A22" s="242" t="s">
        <v>118</v>
      </c>
      <c r="B22" s="110" t="e">
        <f>H21/(H21+G21)</f>
        <v>#DIV/0!</v>
      </c>
      <c r="C22" s="87"/>
      <c r="D22" s="245" t="s">
        <v>35</v>
      </c>
      <c r="E22" s="141">
        <f>E21</f>
        <v>0</v>
      </c>
      <c r="F22" s="526" t="s">
        <v>130</v>
      </c>
      <c r="G22" s="391"/>
      <c r="H22" s="391"/>
      <c r="I22" s="391"/>
      <c r="J22" s="391"/>
      <c r="K22" s="391"/>
      <c r="L22" s="528"/>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6">
    <mergeCell ref="I1:L1"/>
    <mergeCell ref="A19:B19"/>
    <mergeCell ref="A21:B21"/>
    <mergeCell ref="F22:L22"/>
    <mergeCell ref="A10:A11"/>
    <mergeCell ref="A3:A6"/>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1"/>
  <headerFooter alignWithMargins="0">
    <oddHeader>&amp;LProgram Name:
Legal Applicant:
&amp;A</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M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8" width="15.140625" style="2" customWidth="1"/>
    <col min="9" max="9" width="15.140625" style="99" customWidth="1"/>
    <col min="10" max="10" width="10.28125" style="99" customWidth="1"/>
    <col min="11" max="11" width="15.140625" style="99" customWidth="1"/>
    <col min="12" max="12" width="10.28125" style="99" customWidth="1"/>
    <col min="13" max="13" width="30.8515625" style="99" customWidth="1"/>
    <col min="14" max="16384" width="30.8515625" style="2" customWidth="1"/>
  </cols>
  <sheetData>
    <row r="1" spans="1:12" ht="24.75" customHeight="1" thickBot="1" thickTop="1">
      <c r="A1" s="73" t="s">
        <v>17</v>
      </c>
      <c r="B1" s="74">
        <f>'Invoice Cover Page'!B17</f>
        <v>0</v>
      </c>
      <c r="C1" s="89" t="s">
        <v>18</v>
      </c>
      <c r="D1" s="36"/>
      <c r="E1" s="73" t="s">
        <v>36</v>
      </c>
      <c r="F1" s="112"/>
      <c r="G1" s="95" t="s">
        <v>19</v>
      </c>
      <c r="H1" s="90"/>
      <c r="I1" s="469" t="s">
        <v>139</v>
      </c>
      <c r="J1" s="482"/>
      <c r="K1" s="482"/>
      <c r="L1" s="483"/>
    </row>
    <row r="2" spans="1:13" s="3" customFormat="1" ht="33.75" customHeight="1" thickBot="1">
      <c r="A2" s="37" t="s">
        <v>20</v>
      </c>
      <c r="B2" s="75" t="s">
        <v>21</v>
      </c>
      <c r="C2" s="38" t="s">
        <v>22</v>
      </c>
      <c r="D2" s="39" t="s">
        <v>23</v>
      </c>
      <c r="E2" s="58" t="s">
        <v>22</v>
      </c>
      <c r="F2" s="59" t="s">
        <v>23</v>
      </c>
      <c r="G2" s="14" t="s">
        <v>22</v>
      </c>
      <c r="H2" s="15" t="s">
        <v>23</v>
      </c>
      <c r="I2" s="28" t="s">
        <v>22</v>
      </c>
      <c r="J2" s="28" t="s">
        <v>113</v>
      </c>
      <c r="K2" s="15" t="s">
        <v>23</v>
      </c>
      <c r="L2" s="117" t="s">
        <v>113</v>
      </c>
      <c r="M2" s="100"/>
    </row>
    <row r="3" spans="1:13" s="3" customFormat="1" ht="36.75" customHeight="1" thickBot="1">
      <c r="A3" s="394" t="s">
        <v>124</v>
      </c>
      <c r="B3" s="76" t="s">
        <v>24</v>
      </c>
      <c r="C3" s="60">
        <f>'Jul-16'!C3</f>
        <v>30150</v>
      </c>
      <c r="D3" s="64">
        <f>'Jul-16'!D3</f>
        <v>9500</v>
      </c>
      <c r="E3" s="16"/>
      <c r="F3" s="17"/>
      <c r="G3" s="18">
        <f>'Dec-16'!G3+'Jan-17'!E3</f>
        <v>0</v>
      </c>
      <c r="H3" s="19">
        <f>'Dec-16'!H3+'Jan-17'!F3</f>
        <v>0</v>
      </c>
      <c r="I3" s="19">
        <f aca="true" t="shared" si="0" ref="I3:I20">C3-G3</f>
        <v>30150</v>
      </c>
      <c r="J3" s="51">
        <f>I3/C3</f>
        <v>1</v>
      </c>
      <c r="K3" s="19">
        <f aca="true" t="shared" si="1" ref="K3:K20">D3-H3</f>
        <v>9500</v>
      </c>
      <c r="L3" s="52">
        <f>K3/D3</f>
        <v>1</v>
      </c>
      <c r="M3" s="100"/>
    </row>
    <row r="4" spans="1:13" s="3" customFormat="1" ht="36.75" customHeight="1" thickBot="1">
      <c r="A4" s="530"/>
      <c r="B4" s="76" t="s">
        <v>25</v>
      </c>
      <c r="C4" s="60">
        <f>'Jul-16'!C4</f>
        <v>12688</v>
      </c>
      <c r="D4" s="64">
        <f>'Jul-16'!D4</f>
        <v>0</v>
      </c>
      <c r="E4" s="16"/>
      <c r="F4" s="17"/>
      <c r="G4" s="18">
        <f>'Dec-16'!G4+'Jan-17'!E4</f>
        <v>0</v>
      </c>
      <c r="H4" s="19">
        <f>'Dec-16'!H4+'Jan-17'!F4</f>
        <v>0</v>
      </c>
      <c r="I4" s="19">
        <f t="shared" si="0"/>
        <v>12688</v>
      </c>
      <c r="J4" s="51">
        <f aca="true" t="shared" si="2" ref="J4:J21">I4/C4</f>
        <v>1</v>
      </c>
      <c r="K4" s="19">
        <f t="shared" si="1"/>
        <v>0</v>
      </c>
      <c r="L4" s="52" t="e">
        <f aca="true" t="shared" si="3" ref="L4:L21">K4/D4</f>
        <v>#DIV/0!</v>
      </c>
      <c r="M4" s="100"/>
    </row>
    <row r="5" spans="1:13" s="3" customFormat="1" ht="36.75" customHeight="1" thickBot="1">
      <c r="A5" s="530"/>
      <c r="B5" s="77" t="s">
        <v>26</v>
      </c>
      <c r="C5" s="60">
        <f>'Jul-16'!C5</f>
        <v>9096</v>
      </c>
      <c r="D5" s="64">
        <f>'Jul-16'!D5</f>
        <v>195</v>
      </c>
      <c r="E5" s="16"/>
      <c r="F5" s="17"/>
      <c r="G5" s="18">
        <f>'Dec-16'!G5+'Jan-17'!E5</f>
        <v>0</v>
      </c>
      <c r="H5" s="19">
        <f>'Dec-16'!H5+'Jan-17'!F5</f>
        <v>0</v>
      </c>
      <c r="I5" s="19">
        <f t="shared" si="0"/>
        <v>9096</v>
      </c>
      <c r="J5" s="51">
        <f t="shared" si="2"/>
        <v>1</v>
      </c>
      <c r="K5" s="19">
        <f t="shared" si="1"/>
        <v>195</v>
      </c>
      <c r="L5" s="52">
        <f t="shared" si="3"/>
        <v>1</v>
      </c>
      <c r="M5" s="100"/>
    </row>
    <row r="6" spans="1:13" s="3" customFormat="1" ht="36.75" customHeight="1" thickBot="1">
      <c r="A6" s="530"/>
      <c r="B6" s="77" t="s">
        <v>27</v>
      </c>
      <c r="C6" s="60">
        <f>'Jul-16'!C6</f>
        <v>1500</v>
      </c>
      <c r="D6" s="64">
        <f>'Jul-16'!D6</f>
        <v>0</v>
      </c>
      <c r="E6" s="16"/>
      <c r="F6" s="17"/>
      <c r="G6" s="18">
        <f>'Dec-16'!G6+'Jan-17'!E6</f>
        <v>0</v>
      </c>
      <c r="H6" s="19">
        <f>'Dec-16'!H6+'Jan-17'!F6</f>
        <v>0</v>
      </c>
      <c r="I6" s="19">
        <f t="shared" si="0"/>
        <v>1500</v>
      </c>
      <c r="J6" s="51">
        <f t="shared" si="2"/>
        <v>1</v>
      </c>
      <c r="K6" s="19">
        <f t="shared" si="1"/>
        <v>0</v>
      </c>
      <c r="L6" s="52" t="e">
        <f t="shared" si="3"/>
        <v>#DIV/0!</v>
      </c>
      <c r="M6" s="100"/>
    </row>
    <row r="7" spans="1:13" s="3" customFormat="1" ht="36.75" customHeight="1" thickBot="1">
      <c r="A7" s="119"/>
      <c r="B7" s="77" t="s">
        <v>28</v>
      </c>
      <c r="C7" s="60">
        <f>'Jul-16'!C7</f>
        <v>0</v>
      </c>
      <c r="D7" s="64">
        <f>'Jul-16'!D7</f>
        <v>0</v>
      </c>
      <c r="E7" s="16"/>
      <c r="F7" s="17"/>
      <c r="G7" s="18">
        <f>'Dec-16'!G7+'Jan-17'!E7</f>
        <v>0</v>
      </c>
      <c r="H7" s="19">
        <f>'Dec-16'!H7+'Jan-17'!F7</f>
        <v>0</v>
      </c>
      <c r="I7" s="19">
        <f t="shared" si="0"/>
        <v>0</v>
      </c>
      <c r="J7" s="51" t="e">
        <f t="shared" si="2"/>
        <v>#DIV/0!</v>
      </c>
      <c r="K7" s="19">
        <f t="shared" si="1"/>
        <v>0</v>
      </c>
      <c r="L7" s="52" t="e">
        <f t="shared" si="3"/>
        <v>#DIV/0!</v>
      </c>
      <c r="M7" s="100"/>
    </row>
    <row r="8" spans="1:13" s="3" customFormat="1" ht="36.75" customHeight="1" thickBot="1">
      <c r="A8" s="44"/>
      <c r="B8" s="77" t="s">
        <v>29</v>
      </c>
      <c r="C8" s="60">
        <f>'Jul-16'!C8</f>
        <v>1920</v>
      </c>
      <c r="D8" s="64">
        <f>'Jul-16'!D8</f>
        <v>0</v>
      </c>
      <c r="E8" s="16"/>
      <c r="F8" s="17"/>
      <c r="G8" s="18">
        <f>'Dec-16'!G8+'Jan-17'!E8</f>
        <v>0</v>
      </c>
      <c r="H8" s="19">
        <f>'Dec-16'!H8+'Jan-17'!F8</f>
        <v>0</v>
      </c>
      <c r="I8" s="19">
        <f t="shared" si="0"/>
        <v>1920</v>
      </c>
      <c r="J8" s="51">
        <f t="shared" si="2"/>
        <v>1</v>
      </c>
      <c r="K8" s="19">
        <f t="shared" si="1"/>
        <v>0</v>
      </c>
      <c r="L8" s="52" t="e">
        <f t="shared" si="3"/>
        <v>#DIV/0!</v>
      </c>
      <c r="M8" s="100"/>
    </row>
    <row r="9" spans="1:13" s="3" customFormat="1" ht="36.75" customHeight="1" thickBot="1">
      <c r="A9" s="44"/>
      <c r="B9" s="79" t="s">
        <v>30</v>
      </c>
      <c r="C9" s="60">
        <f>'Jul-16'!C9</f>
        <v>0</v>
      </c>
      <c r="D9" s="64">
        <f>'Jul-16'!D9</f>
        <v>0</v>
      </c>
      <c r="E9" s="16"/>
      <c r="F9" s="17"/>
      <c r="G9" s="18">
        <f>'Dec-16'!G9+'Jan-17'!E9</f>
        <v>0</v>
      </c>
      <c r="H9" s="19">
        <f>'Dec-16'!H9+'Jan-17'!F9</f>
        <v>0</v>
      </c>
      <c r="I9" s="19">
        <f t="shared" si="0"/>
        <v>0</v>
      </c>
      <c r="J9" s="51" t="e">
        <f t="shared" si="2"/>
        <v>#DIV/0!</v>
      </c>
      <c r="K9" s="19">
        <f t="shared" si="1"/>
        <v>0</v>
      </c>
      <c r="L9" s="52" t="e">
        <f t="shared" si="3"/>
        <v>#DIV/0!</v>
      </c>
      <c r="M9" s="100"/>
    </row>
    <row r="10" spans="1:13" s="3" customFormat="1" ht="36.75" customHeight="1" thickBot="1">
      <c r="A10" s="44"/>
      <c r="B10" s="77" t="s">
        <v>31</v>
      </c>
      <c r="C10" s="60">
        <f>'Jul-16'!C10</f>
        <v>0</v>
      </c>
      <c r="D10" s="64">
        <f>'Jul-16'!D10</f>
        <v>0</v>
      </c>
      <c r="E10" s="16"/>
      <c r="F10" s="17"/>
      <c r="G10" s="18">
        <f>'Dec-16'!G10+'Jan-17'!E10</f>
        <v>0</v>
      </c>
      <c r="H10" s="19">
        <f>'Dec-16'!H10+'Jan-17'!F10</f>
        <v>0</v>
      </c>
      <c r="I10" s="19">
        <f t="shared" si="0"/>
        <v>0</v>
      </c>
      <c r="J10" s="51" t="e">
        <f t="shared" si="2"/>
        <v>#DIV/0!</v>
      </c>
      <c r="K10" s="19">
        <f t="shared" si="1"/>
        <v>0</v>
      </c>
      <c r="L10" s="52" t="e">
        <f t="shared" si="3"/>
        <v>#DIV/0!</v>
      </c>
      <c r="M10" s="100"/>
    </row>
    <row r="11" spans="1:13" s="3" customFormat="1" ht="36.75" customHeight="1" thickBot="1">
      <c r="A11" s="44"/>
      <c r="B11" s="77" t="s">
        <v>32</v>
      </c>
      <c r="C11" s="60">
        <f>'Jul-16'!C11</f>
        <v>0</v>
      </c>
      <c r="D11" s="64">
        <f>'Jul-16'!D11</f>
        <v>0</v>
      </c>
      <c r="E11" s="16"/>
      <c r="F11" s="17"/>
      <c r="G11" s="18">
        <f>'Dec-16'!G11+'Jan-17'!E11</f>
        <v>0</v>
      </c>
      <c r="H11" s="19">
        <f>'Dec-16'!H11+'Jan-17'!F11</f>
        <v>0</v>
      </c>
      <c r="I11" s="19">
        <f t="shared" si="0"/>
        <v>0</v>
      </c>
      <c r="J11" s="51" t="e">
        <f t="shared" si="2"/>
        <v>#DIV/0!</v>
      </c>
      <c r="K11" s="19">
        <f t="shared" si="1"/>
        <v>0</v>
      </c>
      <c r="L11" s="52" t="e">
        <f t="shared" si="3"/>
        <v>#DIV/0!</v>
      </c>
      <c r="M11" s="100"/>
    </row>
    <row r="12" spans="1:13" s="3" customFormat="1" ht="36.75" customHeight="1" thickBot="1">
      <c r="A12" s="44"/>
      <c r="B12" s="77" t="s">
        <v>33</v>
      </c>
      <c r="C12" s="60">
        <f>'Jul-16'!C12</f>
        <v>0</v>
      </c>
      <c r="D12" s="64">
        <f>'Jul-16'!D12</f>
        <v>0</v>
      </c>
      <c r="E12" s="16"/>
      <c r="F12" s="17"/>
      <c r="G12" s="18">
        <f>'Dec-16'!G12+'Jan-17'!E12</f>
        <v>0</v>
      </c>
      <c r="H12" s="19">
        <f>'Dec-16'!H12+'Jan-17'!F12</f>
        <v>0</v>
      </c>
      <c r="I12" s="19">
        <f t="shared" si="0"/>
        <v>0</v>
      </c>
      <c r="J12" s="51" t="e">
        <f t="shared" si="2"/>
        <v>#DIV/0!</v>
      </c>
      <c r="K12" s="19">
        <f t="shared" si="1"/>
        <v>0</v>
      </c>
      <c r="L12" s="52" t="e">
        <f t="shared" si="3"/>
        <v>#DIV/0!</v>
      </c>
      <c r="M12" s="100"/>
    </row>
    <row r="13" spans="1:13" s="3" customFormat="1" ht="36.75" customHeight="1" thickBot="1">
      <c r="A13" s="44"/>
      <c r="B13" s="77" t="s">
        <v>34</v>
      </c>
      <c r="C13" s="60">
        <f>'Jul-16'!C13</f>
        <v>468</v>
      </c>
      <c r="D13" s="64">
        <f>'Jul-16'!D13</f>
        <v>11520</v>
      </c>
      <c r="E13" s="16"/>
      <c r="F13" s="17"/>
      <c r="G13" s="18">
        <f>'Dec-16'!G13+'Jan-17'!E13</f>
        <v>0</v>
      </c>
      <c r="H13" s="19">
        <f>'Dec-16'!H13+'Jan-17'!F13</f>
        <v>0</v>
      </c>
      <c r="I13" s="19">
        <f t="shared" si="0"/>
        <v>468</v>
      </c>
      <c r="J13" s="51">
        <f t="shared" si="2"/>
        <v>1</v>
      </c>
      <c r="K13" s="19">
        <f t="shared" si="1"/>
        <v>11520</v>
      </c>
      <c r="L13" s="52">
        <f t="shared" si="3"/>
        <v>1</v>
      </c>
      <c r="M13" s="100"/>
    </row>
    <row r="14" spans="1:13" s="4" customFormat="1" ht="36.75" customHeight="1" thickBot="1">
      <c r="A14" s="80"/>
      <c r="B14" s="43" t="s">
        <v>114</v>
      </c>
      <c r="C14" s="60">
        <f>'Jul-16'!C14</f>
        <v>0</v>
      </c>
      <c r="D14" s="64">
        <f>'Jul-16'!D14</f>
        <v>0</v>
      </c>
      <c r="E14" s="16"/>
      <c r="F14" s="17"/>
      <c r="G14" s="18">
        <f>'Dec-16'!G14+'Jan-17'!E14</f>
        <v>0</v>
      </c>
      <c r="H14" s="19">
        <f>'Dec-16'!H14+'Jan-17'!F14</f>
        <v>0</v>
      </c>
      <c r="I14" s="19">
        <f t="shared" si="0"/>
        <v>0</v>
      </c>
      <c r="J14" s="51" t="e">
        <f t="shared" si="2"/>
        <v>#DIV/0!</v>
      </c>
      <c r="K14" s="19">
        <f t="shared" si="1"/>
        <v>0</v>
      </c>
      <c r="L14" s="52" t="e">
        <f t="shared" si="3"/>
        <v>#DIV/0!</v>
      </c>
      <c r="M14" s="101"/>
    </row>
    <row r="15" spans="1:13" s="4" customFormat="1" ht="36.75" customHeight="1" thickBot="1">
      <c r="A15" s="120"/>
      <c r="B15" s="43" t="s">
        <v>115</v>
      </c>
      <c r="C15" s="60">
        <f>'Jul-16'!C15</f>
        <v>0</v>
      </c>
      <c r="D15" s="64">
        <f>'Jul-16'!D15</f>
        <v>0</v>
      </c>
      <c r="E15" s="16"/>
      <c r="F15" s="17"/>
      <c r="G15" s="18">
        <f>'Dec-16'!G15+'Jan-17'!E15</f>
        <v>0</v>
      </c>
      <c r="H15" s="19">
        <f>'Dec-16'!H15+'Jan-17'!F15</f>
        <v>0</v>
      </c>
      <c r="I15" s="19">
        <f t="shared" si="0"/>
        <v>0</v>
      </c>
      <c r="J15" s="51" t="e">
        <f t="shared" si="2"/>
        <v>#DIV/0!</v>
      </c>
      <c r="K15" s="19">
        <f t="shared" si="1"/>
        <v>0</v>
      </c>
      <c r="L15" s="52" t="e">
        <f t="shared" si="3"/>
        <v>#DIV/0!</v>
      </c>
      <c r="M15" s="101"/>
    </row>
    <row r="16" spans="1:13" s="4" customFormat="1" ht="36.75" customHeight="1" thickBot="1">
      <c r="A16" s="81"/>
      <c r="B16" s="40" t="s">
        <v>116</v>
      </c>
      <c r="C16" s="60">
        <f>'Jul-16'!C16</f>
        <v>0</v>
      </c>
      <c r="D16" s="64">
        <f>'Jul-16'!D16</f>
        <v>0</v>
      </c>
      <c r="E16" s="16"/>
      <c r="F16" s="17"/>
      <c r="G16" s="18">
        <f>'Dec-16'!G16+'Jan-17'!E16</f>
        <v>0</v>
      </c>
      <c r="H16" s="19">
        <f>'Dec-16'!H16+'Jan-17'!F16</f>
        <v>0</v>
      </c>
      <c r="I16" s="19">
        <f t="shared" si="0"/>
        <v>0</v>
      </c>
      <c r="J16" s="51" t="e">
        <f t="shared" si="2"/>
        <v>#DIV/0!</v>
      </c>
      <c r="K16" s="19">
        <f t="shared" si="1"/>
        <v>0</v>
      </c>
      <c r="L16" s="52" t="e">
        <f t="shared" si="3"/>
        <v>#DIV/0!</v>
      </c>
      <c r="M16" s="101"/>
    </row>
    <row r="17" spans="1:13" s="4" customFormat="1" ht="36.75" customHeight="1" thickBot="1">
      <c r="A17" s="81"/>
      <c r="B17" s="43" t="s">
        <v>135</v>
      </c>
      <c r="C17" s="60">
        <f>'Jul-16'!C17</f>
        <v>0</v>
      </c>
      <c r="D17" s="64">
        <f>'Jul-16'!D17</f>
        <v>0</v>
      </c>
      <c r="E17" s="16"/>
      <c r="F17" s="17"/>
      <c r="G17" s="18">
        <f>'Dec-16'!G17+'Jan-17'!E17</f>
        <v>0</v>
      </c>
      <c r="H17" s="19">
        <f>'Dec-16'!H17+'Jan-17'!F17</f>
        <v>0</v>
      </c>
      <c r="I17" s="19">
        <f t="shared" si="0"/>
        <v>0</v>
      </c>
      <c r="J17" s="51" t="e">
        <f t="shared" si="2"/>
        <v>#DIV/0!</v>
      </c>
      <c r="K17" s="19">
        <f t="shared" si="1"/>
        <v>0</v>
      </c>
      <c r="L17" s="52" t="e">
        <f t="shared" si="3"/>
        <v>#DIV/0!</v>
      </c>
      <c r="M17" s="101"/>
    </row>
    <row r="18" spans="1:13" s="4" customFormat="1" ht="36.75" customHeight="1" thickBot="1">
      <c r="A18" s="81"/>
      <c r="B18" s="43" t="s">
        <v>232</v>
      </c>
      <c r="C18" s="60">
        <f>'Jul-16'!C18</f>
        <v>0</v>
      </c>
      <c r="D18" s="64">
        <f>'Jul-16'!D18</f>
        <v>0</v>
      </c>
      <c r="E18" s="16"/>
      <c r="F18" s="17"/>
      <c r="G18" s="18">
        <f>'Dec-16'!G18+'Jan-17'!E18</f>
        <v>0</v>
      </c>
      <c r="H18" s="19">
        <f>'Dec-16'!H18+'Jan-17'!F18</f>
        <v>0</v>
      </c>
      <c r="I18" s="19">
        <f>C18-G18</f>
        <v>0</v>
      </c>
      <c r="J18" s="51" t="e">
        <f>I18/C18</f>
        <v>#DIV/0!</v>
      </c>
      <c r="K18" s="19">
        <f>D18-H18</f>
        <v>0</v>
      </c>
      <c r="L18" s="52" t="e">
        <f>K18/D18</f>
        <v>#DIV/0!</v>
      </c>
      <c r="M18" s="101"/>
    </row>
    <row r="19" spans="1:13"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c r="M19" s="109"/>
    </row>
    <row r="20" spans="1:13" s="4" customFormat="1" ht="49.5" customHeight="1" thickBot="1">
      <c r="A20" s="48" t="s">
        <v>123</v>
      </c>
      <c r="B20" s="359" t="s">
        <v>203</v>
      </c>
      <c r="C20" s="41">
        <f>'Jul-16'!C20</f>
        <v>19985</v>
      </c>
      <c r="D20" s="42">
        <f>'Jul-16'!D20</f>
        <v>6311</v>
      </c>
      <c r="E20" s="16"/>
      <c r="F20" s="17"/>
      <c r="G20" s="18">
        <f>'Dec-16'!G20+'Jan-17'!E20</f>
        <v>0</v>
      </c>
      <c r="H20" s="19">
        <f>'Dec-16'!H20+'Jan-17'!F20</f>
        <v>0</v>
      </c>
      <c r="I20" s="19">
        <f t="shared" si="0"/>
        <v>19985</v>
      </c>
      <c r="J20" s="51">
        <f t="shared" si="2"/>
        <v>1</v>
      </c>
      <c r="K20" s="19">
        <f t="shared" si="1"/>
        <v>6311</v>
      </c>
      <c r="L20" s="52">
        <f t="shared" si="3"/>
        <v>1</v>
      </c>
      <c r="M20" s="101"/>
    </row>
    <row r="21" spans="1:13"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121">
        <f>SUM(K19:K20)</f>
        <v>27526</v>
      </c>
      <c r="L21" s="111">
        <f t="shared" si="3"/>
        <v>1</v>
      </c>
      <c r="M21" s="101"/>
    </row>
    <row r="22" spans="1:13" s="4" customFormat="1" ht="36.75" customHeight="1" thickBot="1">
      <c r="A22" s="242" t="s">
        <v>118</v>
      </c>
      <c r="B22" s="241" t="e">
        <f>H21/(H21+G21)</f>
        <v>#DIV/0!</v>
      </c>
      <c r="C22" s="244"/>
      <c r="D22" s="245" t="s">
        <v>35</v>
      </c>
      <c r="E22" s="141">
        <f>E21</f>
        <v>0</v>
      </c>
      <c r="F22" s="526" t="s">
        <v>130</v>
      </c>
      <c r="G22" s="391"/>
      <c r="H22" s="391"/>
      <c r="I22" s="391"/>
      <c r="J22" s="391"/>
      <c r="K22" s="391"/>
      <c r="L22" s="527"/>
      <c r="M22" s="101"/>
    </row>
    <row r="23" spans="3:13" s="4" customFormat="1" ht="42.75" customHeight="1" thickTop="1">
      <c r="C23" s="5"/>
      <c r="D23" s="1"/>
      <c r="F23" s="6"/>
      <c r="I23" s="101"/>
      <c r="J23" s="101"/>
      <c r="K23" s="101"/>
      <c r="L23" s="101"/>
      <c r="M23" s="101"/>
    </row>
    <row r="24" ht="18">
      <c r="D24" s="5"/>
    </row>
    <row r="27" ht="18">
      <c r="D27" s="8"/>
    </row>
  </sheetData>
  <sheetProtection password="ED2A" sheet="1" selectLockedCells="1"/>
  <protectedRanges>
    <protectedRange password="CACB" sqref="E3:F17 E20:F20" name="Current Expenses"/>
    <protectedRange password="CACB" sqref="E18:F18" name="Current Expenses_3"/>
  </protectedRanges>
  <mergeCells count="5">
    <mergeCell ref="I1:L1"/>
    <mergeCell ref="F22:L22"/>
    <mergeCell ref="A3:A6"/>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M27"/>
  <sheetViews>
    <sheetView zoomScale="70" zoomScaleNormal="70" workbookViewId="0" topLeftCell="A1">
      <selection activeCell="E18" sqref="E18"/>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28125" style="2" customWidth="1"/>
    <col min="11" max="11" width="15.140625" style="2" customWidth="1"/>
    <col min="12" max="12" width="10.28125" style="2" customWidth="1"/>
    <col min="13" max="16384" width="30.8515625" style="2" customWidth="1"/>
  </cols>
  <sheetData>
    <row r="1" spans="1:13" ht="24.75" customHeight="1" thickBot="1" thickTop="1">
      <c r="A1" s="73" t="s">
        <v>17</v>
      </c>
      <c r="B1" s="74">
        <f>'Invoice Cover Page'!B17</f>
        <v>0</v>
      </c>
      <c r="C1" s="89" t="s">
        <v>18</v>
      </c>
      <c r="D1" s="36"/>
      <c r="E1" s="73" t="s">
        <v>36</v>
      </c>
      <c r="F1" s="112"/>
      <c r="G1" s="95" t="s">
        <v>19</v>
      </c>
      <c r="H1" s="90"/>
      <c r="I1" s="469" t="s">
        <v>139</v>
      </c>
      <c r="J1" s="482"/>
      <c r="K1" s="482"/>
      <c r="L1" s="483"/>
      <c r="M1" s="99"/>
    </row>
    <row r="2" spans="1:13" s="3" customFormat="1" ht="33.75" customHeight="1" thickBot="1">
      <c r="A2" s="37" t="s">
        <v>20</v>
      </c>
      <c r="B2" s="75" t="s">
        <v>21</v>
      </c>
      <c r="C2" s="38" t="s">
        <v>22</v>
      </c>
      <c r="D2" s="39" t="s">
        <v>23</v>
      </c>
      <c r="E2" s="58" t="s">
        <v>22</v>
      </c>
      <c r="F2" s="59" t="s">
        <v>23</v>
      </c>
      <c r="G2" s="14" t="s">
        <v>22</v>
      </c>
      <c r="H2" s="15" t="s">
        <v>23</v>
      </c>
      <c r="I2" s="28" t="s">
        <v>22</v>
      </c>
      <c r="J2" s="53" t="s">
        <v>113</v>
      </c>
      <c r="K2" s="15" t="s">
        <v>23</v>
      </c>
      <c r="L2" s="52" t="s">
        <v>113</v>
      </c>
      <c r="M2" s="100"/>
    </row>
    <row r="3" spans="1:13" s="3" customFormat="1" ht="36.75" customHeight="1" thickBot="1">
      <c r="A3" s="394" t="s">
        <v>124</v>
      </c>
      <c r="B3" s="76" t="s">
        <v>24</v>
      </c>
      <c r="C3" s="60">
        <f>'Jul-16'!C3</f>
        <v>30150</v>
      </c>
      <c r="D3" s="64">
        <f>'Jul-16'!D3</f>
        <v>9500</v>
      </c>
      <c r="E3" s="16"/>
      <c r="F3" s="17"/>
      <c r="G3" s="18">
        <f>'Jan-17'!G3+'Feb-17'!E3</f>
        <v>0</v>
      </c>
      <c r="H3" s="19">
        <f>'Jan-17'!H3+'Feb-17'!F3</f>
        <v>0</v>
      </c>
      <c r="I3" s="19">
        <f aca="true" t="shared" si="0" ref="I3:I20">C3-G3</f>
        <v>30150</v>
      </c>
      <c r="J3" s="51">
        <f>I3/C3</f>
        <v>1</v>
      </c>
      <c r="K3" s="19">
        <f aca="true" t="shared" si="1" ref="K3:K20">D3-H3</f>
        <v>9500</v>
      </c>
      <c r="L3" s="52">
        <f>K3/D3</f>
        <v>1</v>
      </c>
      <c r="M3" s="100"/>
    </row>
    <row r="4" spans="1:13" s="3" customFormat="1" ht="36.75" customHeight="1" thickBot="1">
      <c r="A4" s="531"/>
      <c r="B4" s="76" t="s">
        <v>25</v>
      </c>
      <c r="C4" s="60">
        <f>'Jul-16'!C4</f>
        <v>12688</v>
      </c>
      <c r="D4" s="64">
        <f>'Jul-16'!D4</f>
        <v>0</v>
      </c>
      <c r="E4" s="16"/>
      <c r="F4" s="17"/>
      <c r="G4" s="18">
        <f>'Jan-17'!G4+'Feb-17'!E4</f>
        <v>0</v>
      </c>
      <c r="H4" s="19">
        <f>'Jan-17'!H4+'Feb-17'!F4</f>
        <v>0</v>
      </c>
      <c r="I4" s="19">
        <f t="shared" si="0"/>
        <v>12688</v>
      </c>
      <c r="J4" s="51">
        <f aca="true" t="shared" si="2" ref="J4:J21">I4/C4</f>
        <v>1</v>
      </c>
      <c r="K4" s="19">
        <f t="shared" si="1"/>
        <v>0</v>
      </c>
      <c r="L4" s="52" t="e">
        <f aca="true" t="shared" si="3" ref="L4:L21">K4/D4</f>
        <v>#DIV/0!</v>
      </c>
      <c r="M4" s="100"/>
    </row>
    <row r="5" spans="1:13" s="3" customFormat="1" ht="36.75" customHeight="1" thickBot="1">
      <c r="A5" s="531"/>
      <c r="B5" s="77" t="s">
        <v>26</v>
      </c>
      <c r="C5" s="60">
        <f>'Jul-16'!C5</f>
        <v>9096</v>
      </c>
      <c r="D5" s="64">
        <f>'Jul-16'!D5</f>
        <v>195</v>
      </c>
      <c r="E5" s="16"/>
      <c r="F5" s="17"/>
      <c r="G5" s="18">
        <f>'Jan-17'!G5+'Feb-17'!E5</f>
        <v>0</v>
      </c>
      <c r="H5" s="19">
        <f>'Jan-17'!H5+'Feb-17'!F5</f>
        <v>0</v>
      </c>
      <c r="I5" s="19">
        <f t="shared" si="0"/>
        <v>9096</v>
      </c>
      <c r="J5" s="51">
        <f t="shared" si="2"/>
        <v>1</v>
      </c>
      <c r="K5" s="19">
        <f t="shared" si="1"/>
        <v>195</v>
      </c>
      <c r="L5" s="52">
        <f t="shared" si="3"/>
        <v>1</v>
      </c>
      <c r="M5" s="100"/>
    </row>
    <row r="6" spans="1:13" s="3" customFormat="1" ht="36.75" customHeight="1" thickBot="1">
      <c r="A6" s="531"/>
      <c r="B6" s="77" t="s">
        <v>27</v>
      </c>
      <c r="C6" s="60">
        <f>'Jul-16'!C6</f>
        <v>1500</v>
      </c>
      <c r="D6" s="64">
        <f>'Jul-16'!D6</f>
        <v>0</v>
      </c>
      <c r="E6" s="16"/>
      <c r="F6" s="17"/>
      <c r="G6" s="18">
        <f>'Jan-17'!G6+'Feb-17'!E6</f>
        <v>0</v>
      </c>
      <c r="H6" s="19">
        <f>'Jan-17'!H6+'Feb-17'!F6</f>
        <v>0</v>
      </c>
      <c r="I6" s="19">
        <f t="shared" si="0"/>
        <v>1500</v>
      </c>
      <c r="J6" s="51">
        <f t="shared" si="2"/>
        <v>1</v>
      </c>
      <c r="K6" s="19">
        <f t="shared" si="1"/>
        <v>0</v>
      </c>
      <c r="L6" s="52" t="e">
        <f t="shared" si="3"/>
        <v>#DIV/0!</v>
      </c>
      <c r="M6" s="100"/>
    </row>
    <row r="7" spans="1:13" s="3" customFormat="1" ht="36.75" customHeight="1" thickBot="1">
      <c r="A7" s="114"/>
      <c r="B7" s="77" t="s">
        <v>28</v>
      </c>
      <c r="C7" s="60">
        <f>'Jul-16'!C7</f>
        <v>0</v>
      </c>
      <c r="D7" s="64">
        <f>'Jul-16'!D7</f>
        <v>0</v>
      </c>
      <c r="E7" s="16"/>
      <c r="F7" s="17"/>
      <c r="G7" s="18">
        <f>'Jan-17'!G7+'Feb-17'!E7</f>
        <v>0</v>
      </c>
      <c r="H7" s="19">
        <f>'Jan-17'!H7+'Feb-17'!F7</f>
        <v>0</v>
      </c>
      <c r="I7" s="19">
        <f t="shared" si="0"/>
        <v>0</v>
      </c>
      <c r="J7" s="51" t="e">
        <f t="shared" si="2"/>
        <v>#DIV/0!</v>
      </c>
      <c r="K7" s="19">
        <f t="shared" si="1"/>
        <v>0</v>
      </c>
      <c r="L7" s="52" t="e">
        <f t="shared" si="3"/>
        <v>#DIV/0!</v>
      </c>
      <c r="M7" s="100"/>
    </row>
    <row r="8" spans="1:13" s="3" customFormat="1" ht="36.75" customHeight="1" thickBot="1">
      <c r="A8" s="78"/>
      <c r="B8" s="77" t="s">
        <v>29</v>
      </c>
      <c r="C8" s="60">
        <f>'Jul-16'!C8</f>
        <v>1920</v>
      </c>
      <c r="D8" s="64">
        <f>'Jul-16'!D8</f>
        <v>0</v>
      </c>
      <c r="E8" s="16"/>
      <c r="F8" s="17"/>
      <c r="G8" s="18">
        <f>'Jan-17'!G8+'Feb-17'!E8</f>
        <v>0</v>
      </c>
      <c r="H8" s="19">
        <f>'Jan-17'!H8+'Feb-17'!F8</f>
        <v>0</v>
      </c>
      <c r="I8" s="19">
        <f t="shared" si="0"/>
        <v>1920</v>
      </c>
      <c r="J8" s="51">
        <f t="shared" si="2"/>
        <v>1</v>
      </c>
      <c r="K8" s="19">
        <f t="shared" si="1"/>
        <v>0</v>
      </c>
      <c r="L8" s="52" t="e">
        <f t="shared" si="3"/>
        <v>#DIV/0!</v>
      </c>
      <c r="M8" s="100"/>
    </row>
    <row r="9" spans="1:13" s="3" customFormat="1" ht="36.75" customHeight="1" thickBot="1">
      <c r="A9" s="78"/>
      <c r="B9" s="79" t="s">
        <v>30</v>
      </c>
      <c r="C9" s="60">
        <f>'Jul-16'!C9</f>
        <v>0</v>
      </c>
      <c r="D9" s="64">
        <f>'Jul-16'!D9</f>
        <v>0</v>
      </c>
      <c r="E9" s="16"/>
      <c r="F9" s="17"/>
      <c r="G9" s="18">
        <f>'Jan-17'!G9+'Feb-17'!E9</f>
        <v>0</v>
      </c>
      <c r="H9" s="19">
        <f>'Jan-17'!H9+'Feb-17'!F9</f>
        <v>0</v>
      </c>
      <c r="I9" s="19">
        <f t="shared" si="0"/>
        <v>0</v>
      </c>
      <c r="J9" s="51" t="e">
        <f t="shared" si="2"/>
        <v>#DIV/0!</v>
      </c>
      <c r="K9" s="19">
        <f t="shared" si="1"/>
        <v>0</v>
      </c>
      <c r="L9" s="52" t="e">
        <f t="shared" si="3"/>
        <v>#DIV/0!</v>
      </c>
      <c r="M9" s="100"/>
    </row>
    <row r="10" spans="1:13" s="3" customFormat="1" ht="36.75" customHeight="1" thickBot="1">
      <c r="A10" s="393"/>
      <c r="B10" s="77" t="s">
        <v>31</v>
      </c>
      <c r="C10" s="60">
        <f>'Jul-16'!C10</f>
        <v>0</v>
      </c>
      <c r="D10" s="64">
        <f>'Jul-16'!D10</f>
        <v>0</v>
      </c>
      <c r="E10" s="16"/>
      <c r="F10" s="17"/>
      <c r="G10" s="18">
        <f>'Jan-17'!G10+'Feb-17'!E10</f>
        <v>0</v>
      </c>
      <c r="H10" s="19">
        <f>'Jan-17'!H10+'Feb-17'!F10</f>
        <v>0</v>
      </c>
      <c r="I10" s="19">
        <f t="shared" si="0"/>
        <v>0</v>
      </c>
      <c r="J10" s="51" t="e">
        <f t="shared" si="2"/>
        <v>#DIV/0!</v>
      </c>
      <c r="K10" s="19">
        <f t="shared" si="1"/>
        <v>0</v>
      </c>
      <c r="L10" s="52" t="e">
        <f t="shared" si="3"/>
        <v>#DIV/0!</v>
      </c>
      <c r="M10" s="100"/>
    </row>
    <row r="11" spans="1:13" s="3" customFormat="1" ht="36.75" customHeight="1" thickBot="1">
      <c r="A11" s="393"/>
      <c r="B11" s="77" t="s">
        <v>32</v>
      </c>
      <c r="C11" s="60">
        <f>'Jul-16'!C11</f>
        <v>0</v>
      </c>
      <c r="D11" s="64">
        <f>'Jul-16'!D11</f>
        <v>0</v>
      </c>
      <c r="E11" s="16"/>
      <c r="F11" s="17"/>
      <c r="G11" s="18">
        <f>'Jan-17'!G11+'Feb-17'!E11</f>
        <v>0</v>
      </c>
      <c r="H11" s="19">
        <f>'Jan-17'!H11+'Feb-17'!F11</f>
        <v>0</v>
      </c>
      <c r="I11" s="19">
        <f t="shared" si="0"/>
        <v>0</v>
      </c>
      <c r="J11" s="51" t="e">
        <f t="shared" si="2"/>
        <v>#DIV/0!</v>
      </c>
      <c r="K11" s="19">
        <f t="shared" si="1"/>
        <v>0</v>
      </c>
      <c r="L11" s="52" t="e">
        <f t="shared" si="3"/>
        <v>#DIV/0!</v>
      </c>
      <c r="M11" s="100"/>
    </row>
    <row r="12" spans="1:13" s="3" customFormat="1" ht="36.75" customHeight="1" thickBot="1">
      <c r="A12" s="78"/>
      <c r="B12" s="77" t="s">
        <v>33</v>
      </c>
      <c r="C12" s="60">
        <f>'Jul-16'!C12</f>
        <v>0</v>
      </c>
      <c r="D12" s="64">
        <f>'Jul-16'!D12</f>
        <v>0</v>
      </c>
      <c r="E12" s="16"/>
      <c r="F12" s="17"/>
      <c r="G12" s="18">
        <f>'Jan-17'!G12+'Feb-17'!E12</f>
        <v>0</v>
      </c>
      <c r="H12" s="19">
        <f>'Jan-17'!H12+'Feb-17'!F12</f>
        <v>0</v>
      </c>
      <c r="I12" s="19">
        <f t="shared" si="0"/>
        <v>0</v>
      </c>
      <c r="J12" s="51" t="e">
        <f t="shared" si="2"/>
        <v>#DIV/0!</v>
      </c>
      <c r="K12" s="19">
        <f t="shared" si="1"/>
        <v>0</v>
      </c>
      <c r="L12" s="52" t="e">
        <f t="shared" si="3"/>
        <v>#DIV/0!</v>
      </c>
      <c r="M12" s="100"/>
    </row>
    <row r="13" spans="1:13" s="3" customFormat="1" ht="36.75" customHeight="1" thickBot="1">
      <c r="A13" s="44"/>
      <c r="B13" s="77" t="s">
        <v>34</v>
      </c>
      <c r="C13" s="60">
        <f>'Jul-16'!C13</f>
        <v>468</v>
      </c>
      <c r="D13" s="64">
        <f>'Jul-16'!D13</f>
        <v>11520</v>
      </c>
      <c r="E13" s="16"/>
      <c r="F13" s="17"/>
      <c r="G13" s="18">
        <f>'Jan-17'!G13+'Feb-17'!E13</f>
        <v>0</v>
      </c>
      <c r="H13" s="19">
        <f>'Jan-17'!H13+'Feb-17'!F13</f>
        <v>0</v>
      </c>
      <c r="I13" s="19">
        <f t="shared" si="0"/>
        <v>468</v>
      </c>
      <c r="J13" s="51">
        <f t="shared" si="2"/>
        <v>1</v>
      </c>
      <c r="K13" s="19">
        <f t="shared" si="1"/>
        <v>11520</v>
      </c>
      <c r="L13" s="52">
        <f t="shared" si="3"/>
        <v>1</v>
      </c>
      <c r="M13" s="100"/>
    </row>
    <row r="14" spans="1:13" s="4" customFormat="1" ht="36.75" customHeight="1" thickBot="1">
      <c r="A14" s="80"/>
      <c r="B14" s="43" t="s">
        <v>114</v>
      </c>
      <c r="C14" s="60">
        <f>'Jul-16'!C14</f>
        <v>0</v>
      </c>
      <c r="D14" s="64">
        <f>'Jul-16'!D14</f>
        <v>0</v>
      </c>
      <c r="E14" s="16"/>
      <c r="F14" s="17"/>
      <c r="G14" s="18">
        <f>'Jan-17'!G14+'Feb-17'!E14</f>
        <v>0</v>
      </c>
      <c r="H14" s="19">
        <f>'Jan-17'!H14+'Feb-17'!F14</f>
        <v>0</v>
      </c>
      <c r="I14" s="19">
        <f t="shared" si="0"/>
        <v>0</v>
      </c>
      <c r="J14" s="51" t="e">
        <f t="shared" si="2"/>
        <v>#DIV/0!</v>
      </c>
      <c r="K14" s="19">
        <f t="shared" si="1"/>
        <v>0</v>
      </c>
      <c r="L14" s="52" t="e">
        <f t="shared" si="3"/>
        <v>#DIV/0!</v>
      </c>
      <c r="M14" s="101"/>
    </row>
    <row r="15" spans="1:13" s="4" customFormat="1" ht="36.75" customHeight="1" thickBot="1">
      <c r="A15" s="81"/>
      <c r="B15" s="43" t="s">
        <v>115</v>
      </c>
      <c r="C15" s="60">
        <f>'Jul-16'!C15</f>
        <v>0</v>
      </c>
      <c r="D15" s="64">
        <f>'Jul-16'!D15</f>
        <v>0</v>
      </c>
      <c r="E15" s="16"/>
      <c r="F15" s="17"/>
      <c r="G15" s="18">
        <f>'Jan-17'!G15+'Feb-17'!E15</f>
        <v>0</v>
      </c>
      <c r="H15" s="19">
        <f>'Jan-17'!H15+'Feb-17'!F15</f>
        <v>0</v>
      </c>
      <c r="I15" s="19">
        <f t="shared" si="0"/>
        <v>0</v>
      </c>
      <c r="J15" s="51" t="e">
        <f t="shared" si="2"/>
        <v>#DIV/0!</v>
      </c>
      <c r="K15" s="19">
        <f t="shared" si="1"/>
        <v>0</v>
      </c>
      <c r="L15" s="52" t="e">
        <f t="shared" si="3"/>
        <v>#DIV/0!</v>
      </c>
      <c r="M15" s="101"/>
    </row>
    <row r="16" spans="1:13" s="4" customFormat="1" ht="36.75" customHeight="1" thickBot="1">
      <c r="A16" s="81"/>
      <c r="B16" s="40" t="s">
        <v>116</v>
      </c>
      <c r="C16" s="60">
        <f>'Jul-16'!C16</f>
        <v>0</v>
      </c>
      <c r="D16" s="64">
        <f>'Jul-16'!D16</f>
        <v>0</v>
      </c>
      <c r="E16" s="16"/>
      <c r="F16" s="17"/>
      <c r="G16" s="18">
        <f>'Jan-17'!G16+'Feb-17'!E16</f>
        <v>0</v>
      </c>
      <c r="H16" s="19">
        <f>'Jan-17'!H16+'Feb-17'!F16</f>
        <v>0</v>
      </c>
      <c r="I16" s="19">
        <f t="shared" si="0"/>
        <v>0</v>
      </c>
      <c r="J16" s="51" t="e">
        <f t="shared" si="2"/>
        <v>#DIV/0!</v>
      </c>
      <c r="K16" s="19">
        <f t="shared" si="1"/>
        <v>0</v>
      </c>
      <c r="L16" s="52" t="e">
        <f t="shared" si="3"/>
        <v>#DIV/0!</v>
      </c>
      <c r="M16" s="101"/>
    </row>
    <row r="17" spans="1:13" s="4" customFormat="1" ht="36.75" customHeight="1" thickBot="1">
      <c r="A17" s="81"/>
      <c r="B17" s="43" t="s">
        <v>135</v>
      </c>
      <c r="C17" s="60">
        <f>'Jul-16'!C17</f>
        <v>0</v>
      </c>
      <c r="D17" s="64">
        <f>'Jul-16'!D17</f>
        <v>0</v>
      </c>
      <c r="E17" s="16"/>
      <c r="F17" s="17"/>
      <c r="G17" s="18">
        <f>'Jan-17'!G17+'Feb-17'!E17</f>
        <v>0</v>
      </c>
      <c r="H17" s="19">
        <f>'Jan-17'!H17+'Feb-17'!F17</f>
        <v>0</v>
      </c>
      <c r="I17" s="19">
        <f t="shared" si="0"/>
        <v>0</v>
      </c>
      <c r="J17" s="51" t="e">
        <f t="shared" si="2"/>
        <v>#DIV/0!</v>
      </c>
      <c r="K17" s="19">
        <f t="shared" si="1"/>
        <v>0</v>
      </c>
      <c r="L17" s="52" t="e">
        <f t="shared" si="3"/>
        <v>#DIV/0!</v>
      </c>
      <c r="M17" s="101"/>
    </row>
    <row r="18" spans="1:13" s="4" customFormat="1" ht="36.75" customHeight="1" thickBot="1">
      <c r="A18" s="128"/>
      <c r="B18" s="43" t="s">
        <v>232</v>
      </c>
      <c r="C18" s="60">
        <f>'Jul-16'!C18</f>
        <v>0</v>
      </c>
      <c r="D18" s="64">
        <f>'Jul-16'!D18</f>
        <v>0</v>
      </c>
      <c r="E18" s="16"/>
      <c r="F18" s="17"/>
      <c r="G18" s="18">
        <f>'Jan-17'!G18+'Feb-17'!E18</f>
        <v>0</v>
      </c>
      <c r="H18" s="19">
        <f>'Jan-17'!H18+'Feb-17'!F18</f>
        <v>0</v>
      </c>
      <c r="I18" s="19">
        <f>C18-G18</f>
        <v>0</v>
      </c>
      <c r="J18" s="51" t="e">
        <f>I18/C18</f>
        <v>#DIV/0!</v>
      </c>
      <c r="K18" s="19">
        <f>D18-H18</f>
        <v>0</v>
      </c>
      <c r="L18" s="52" t="e">
        <f>K18/D18</f>
        <v>#DIV/0!</v>
      </c>
      <c r="M18" s="101"/>
    </row>
    <row r="19" spans="1:13"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c r="M19" s="109"/>
    </row>
    <row r="20" spans="1:13" s="4" customFormat="1" ht="49.5" customHeight="1" thickBot="1">
      <c r="A20" s="48" t="s">
        <v>125</v>
      </c>
      <c r="B20" s="359" t="s">
        <v>203</v>
      </c>
      <c r="C20" s="41">
        <f>'Jul-16'!C20</f>
        <v>19985</v>
      </c>
      <c r="D20" s="42">
        <f>'Jul-16'!D20</f>
        <v>6311</v>
      </c>
      <c r="E20" s="16"/>
      <c r="F20" s="17"/>
      <c r="G20" s="18">
        <f>'Jan-17'!G20+'Feb-17'!E20</f>
        <v>0</v>
      </c>
      <c r="H20" s="19">
        <f>'Jan-17'!H20+'Feb-17'!F20</f>
        <v>0</v>
      </c>
      <c r="I20" s="19">
        <f t="shared" si="0"/>
        <v>19985</v>
      </c>
      <c r="J20" s="51">
        <f t="shared" si="2"/>
        <v>1</v>
      </c>
      <c r="K20" s="19">
        <f t="shared" si="1"/>
        <v>6311</v>
      </c>
      <c r="L20" s="52">
        <f t="shared" si="3"/>
        <v>1</v>
      </c>
      <c r="M20" s="101"/>
    </row>
    <row r="21" spans="1:13" s="4" customFormat="1" ht="36.75" customHeight="1" thickBot="1">
      <c r="A21" s="396" t="s">
        <v>120</v>
      </c>
      <c r="B21" s="524"/>
      <c r="C21" s="233">
        <f>SUM(C19:C20)</f>
        <v>75807</v>
      </c>
      <c r="D21" s="237">
        <f aca="true" t="shared" si="5" ref="D21:I21">SUM(D19:D20)</f>
        <v>27526</v>
      </c>
      <c r="E21" s="238">
        <f t="shared" si="5"/>
        <v>0</v>
      </c>
      <c r="F21" s="55">
        <f t="shared" si="5"/>
        <v>0</v>
      </c>
      <c r="G21" s="235">
        <f t="shared" si="5"/>
        <v>0</v>
      </c>
      <c r="H21" s="233">
        <f t="shared" si="5"/>
        <v>0</v>
      </c>
      <c r="I21" s="233">
        <f t="shared" si="5"/>
        <v>75807</v>
      </c>
      <c r="J21" s="118">
        <f t="shared" si="2"/>
        <v>1</v>
      </c>
      <c r="K21" s="91">
        <f>SUM(K19:K20)</f>
        <v>27526</v>
      </c>
      <c r="L21" s="116">
        <f t="shared" si="3"/>
        <v>1</v>
      </c>
      <c r="M21" s="101"/>
    </row>
    <row r="22" spans="1:13" s="4" customFormat="1" ht="36.75" customHeight="1" thickBot="1">
      <c r="A22" s="242" t="s">
        <v>118</v>
      </c>
      <c r="B22" s="241" t="e">
        <f>H21/(G21+H21)</f>
        <v>#DIV/0!</v>
      </c>
      <c r="C22" s="244"/>
      <c r="D22" s="245" t="s">
        <v>35</v>
      </c>
      <c r="E22" s="141">
        <f>E21</f>
        <v>0</v>
      </c>
      <c r="F22" s="526" t="s">
        <v>130</v>
      </c>
      <c r="G22" s="391"/>
      <c r="H22" s="391"/>
      <c r="I22" s="391"/>
      <c r="J22" s="391"/>
      <c r="K22" s="391"/>
      <c r="L22" s="527"/>
      <c r="M22" s="103"/>
    </row>
    <row r="23" spans="3:6" s="4" customFormat="1" ht="42.75" customHeight="1" thickTop="1">
      <c r="C23" s="5"/>
      <c r="D23" s="1"/>
      <c r="F23" s="6"/>
    </row>
    <row r="24" ht="12.75">
      <c r="D24" s="5"/>
    </row>
    <row r="27" ht="15">
      <c r="D27" s="8"/>
    </row>
  </sheetData>
  <sheetProtection password="ED2A" sheet="1" selectLockedCells="1"/>
  <protectedRanges>
    <protectedRange password="CACB" sqref="E18:F18" name="Current Expenses_3"/>
  </protectedRanges>
  <mergeCells count="6">
    <mergeCell ref="I1:L1"/>
    <mergeCell ref="F22:L22"/>
    <mergeCell ref="A10:A11"/>
    <mergeCell ref="A3:A6"/>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27"/>
  <sheetViews>
    <sheetView zoomScale="70" zoomScaleNormal="70" zoomScalePageLayoutView="70" workbookViewId="0" topLeftCell="A1">
      <selection activeCell="E20" sqref="E20"/>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28125" style="2" customWidth="1"/>
    <col min="11" max="11" width="15.140625" style="2" customWidth="1"/>
    <col min="12" max="12" width="10.28125" style="2" customWidth="1"/>
    <col min="13" max="16384" width="30.8515625" style="2" customWidth="1"/>
  </cols>
  <sheetData>
    <row r="1" spans="1:12" ht="24.75" customHeight="1" thickBot="1" thickTop="1">
      <c r="A1" s="56" t="s">
        <v>17</v>
      </c>
      <c r="B1" s="113">
        <f>'Invoice Cover Page'!B17</f>
        <v>0</v>
      </c>
      <c r="C1" s="35" t="s">
        <v>18</v>
      </c>
      <c r="D1" s="36"/>
      <c r="E1" s="56" t="s">
        <v>36</v>
      </c>
      <c r="F1" s="57"/>
      <c r="G1" s="94" t="s">
        <v>19</v>
      </c>
      <c r="H1" s="93"/>
      <c r="I1" s="469" t="s">
        <v>139</v>
      </c>
      <c r="J1" s="482"/>
      <c r="K1" s="482"/>
      <c r="L1" s="483"/>
    </row>
    <row r="2" spans="1:12" s="3" customFormat="1" ht="33.75" customHeight="1" thickBot="1">
      <c r="A2" s="37" t="s">
        <v>20</v>
      </c>
      <c r="B2" s="75" t="s">
        <v>21</v>
      </c>
      <c r="C2" s="38" t="s">
        <v>22</v>
      </c>
      <c r="D2" s="39" t="s">
        <v>23</v>
      </c>
      <c r="E2" s="58" t="s">
        <v>22</v>
      </c>
      <c r="F2" s="59" t="s">
        <v>23</v>
      </c>
      <c r="G2" s="14" t="s">
        <v>22</v>
      </c>
      <c r="H2" s="15" t="s">
        <v>23</v>
      </c>
      <c r="I2" s="28" t="s">
        <v>22</v>
      </c>
      <c r="J2" s="28" t="s">
        <v>113</v>
      </c>
      <c r="K2" s="15" t="s">
        <v>23</v>
      </c>
      <c r="L2" s="117" t="s">
        <v>113</v>
      </c>
    </row>
    <row r="3" spans="1:12" s="3" customFormat="1" ht="36.75" customHeight="1" thickBot="1">
      <c r="A3" s="394" t="s">
        <v>124</v>
      </c>
      <c r="B3" s="76" t="s">
        <v>24</v>
      </c>
      <c r="C3" s="60">
        <f>'Jul-16'!C3</f>
        <v>30150</v>
      </c>
      <c r="D3" s="64">
        <f>'Jul-16'!D3</f>
        <v>9500</v>
      </c>
      <c r="E3" s="16"/>
      <c r="F3" s="17"/>
      <c r="G3" s="18">
        <f>'Feb-17'!G3+'Mar-17'!E3</f>
        <v>0</v>
      </c>
      <c r="H3" s="19">
        <f>'Feb-17'!H3+'Mar-17'!F3</f>
        <v>0</v>
      </c>
      <c r="I3" s="19">
        <f aca="true" t="shared" si="0" ref="I3:I20">C3-G3</f>
        <v>30150</v>
      </c>
      <c r="J3" s="51">
        <f>I3/C3</f>
        <v>1</v>
      </c>
      <c r="K3" s="19">
        <f aca="true" t="shared" si="1" ref="K3:K20">D3-H3</f>
        <v>9500</v>
      </c>
      <c r="L3" s="52">
        <f>K3/D3</f>
        <v>1</v>
      </c>
    </row>
    <row r="4" spans="1:12" s="3" customFormat="1" ht="36.75" customHeight="1" thickBot="1">
      <c r="A4" s="531"/>
      <c r="B4" s="76" t="s">
        <v>25</v>
      </c>
      <c r="C4" s="60">
        <f>'Jul-16'!C4</f>
        <v>12688</v>
      </c>
      <c r="D4" s="64">
        <f>'Jul-16'!D4</f>
        <v>0</v>
      </c>
      <c r="E4" s="16"/>
      <c r="F4" s="17"/>
      <c r="G4" s="18">
        <f>'Feb-17'!G4+'Mar-17'!E4</f>
        <v>0</v>
      </c>
      <c r="H4" s="19">
        <f>'Feb-17'!H4+'Mar-17'!F4</f>
        <v>0</v>
      </c>
      <c r="I4" s="19">
        <f t="shared" si="0"/>
        <v>12688</v>
      </c>
      <c r="J4" s="51">
        <f aca="true" t="shared" si="2" ref="J4:J20">I4/C4</f>
        <v>1</v>
      </c>
      <c r="K4" s="19">
        <f t="shared" si="1"/>
        <v>0</v>
      </c>
      <c r="L4" s="52" t="e">
        <f aca="true" t="shared" si="3" ref="L4:L21">K4/D4</f>
        <v>#DIV/0!</v>
      </c>
    </row>
    <row r="5" spans="1:12" s="3" customFormat="1" ht="36.75" customHeight="1" thickBot="1">
      <c r="A5" s="531"/>
      <c r="B5" s="77" t="s">
        <v>26</v>
      </c>
      <c r="C5" s="60">
        <f>'Jul-16'!C5</f>
        <v>9096</v>
      </c>
      <c r="D5" s="64">
        <f>'Jul-16'!D5</f>
        <v>195</v>
      </c>
      <c r="E5" s="16"/>
      <c r="F5" s="17"/>
      <c r="G5" s="18">
        <f>'Feb-17'!G5+'Mar-17'!E5</f>
        <v>0</v>
      </c>
      <c r="H5" s="19">
        <f>'Feb-17'!H5+'Mar-17'!F5</f>
        <v>0</v>
      </c>
      <c r="I5" s="19">
        <f t="shared" si="0"/>
        <v>9096</v>
      </c>
      <c r="J5" s="51">
        <f t="shared" si="2"/>
        <v>1</v>
      </c>
      <c r="K5" s="19">
        <f t="shared" si="1"/>
        <v>195</v>
      </c>
      <c r="L5" s="52">
        <f t="shared" si="3"/>
        <v>1</v>
      </c>
    </row>
    <row r="6" spans="1:12" s="3" customFormat="1" ht="36.75" customHeight="1" thickBot="1">
      <c r="A6" s="531"/>
      <c r="B6" s="77" t="s">
        <v>27</v>
      </c>
      <c r="C6" s="60">
        <f>'Jul-16'!C6</f>
        <v>1500</v>
      </c>
      <c r="D6" s="64">
        <f>'Jul-16'!D6</f>
        <v>0</v>
      </c>
      <c r="E6" s="16"/>
      <c r="F6" s="17"/>
      <c r="G6" s="18">
        <f>'Feb-17'!G6+'Mar-17'!E6</f>
        <v>0</v>
      </c>
      <c r="H6" s="19">
        <f>'Feb-17'!H6+'Mar-17'!F6</f>
        <v>0</v>
      </c>
      <c r="I6" s="19">
        <f t="shared" si="0"/>
        <v>1500</v>
      </c>
      <c r="J6" s="51">
        <f t="shared" si="2"/>
        <v>1</v>
      </c>
      <c r="K6" s="19">
        <f t="shared" si="1"/>
        <v>0</v>
      </c>
      <c r="L6" s="52" t="e">
        <f t="shared" si="3"/>
        <v>#DIV/0!</v>
      </c>
    </row>
    <row r="7" spans="1:12" s="3" customFormat="1" ht="36.75" customHeight="1" thickBot="1">
      <c r="A7" s="114"/>
      <c r="B7" s="77" t="s">
        <v>28</v>
      </c>
      <c r="C7" s="60">
        <f>'Jul-16'!C7</f>
        <v>0</v>
      </c>
      <c r="D7" s="64">
        <f>'Jul-16'!D7</f>
        <v>0</v>
      </c>
      <c r="E7" s="16"/>
      <c r="F7" s="17"/>
      <c r="G7" s="18">
        <f>'Feb-17'!G7+'Mar-17'!E7</f>
        <v>0</v>
      </c>
      <c r="H7" s="19">
        <f>'Feb-17'!H7+'Mar-17'!F7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'Feb-17'!G8+'Mar-17'!E8</f>
        <v>0</v>
      </c>
      <c r="H8" s="19">
        <f>'Feb-17'!H8+'Mar-17'!F8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'Feb-17'!G9+'Mar-17'!E9</f>
        <v>0</v>
      </c>
      <c r="H9" s="19">
        <f>'Feb-17'!H9+'Mar-17'!F9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'Feb-17'!G10+'Mar-17'!E10</f>
        <v>0</v>
      </c>
      <c r="H10" s="19">
        <f>'Feb-17'!H10+'Mar-17'!F10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'Feb-17'!G11+'Mar-17'!E11</f>
        <v>0</v>
      </c>
      <c r="H11" s="19">
        <f>'Feb-17'!H11+'Mar-17'!F11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'Feb-17'!G12+'Mar-17'!E12</f>
        <v>0</v>
      </c>
      <c r="H12" s="19">
        <f>'Feb-17'!H12+'Mar-17'!F12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'Feb-17'!G13+'Mar-17'!E13</f>
        <v>0</v>
      </c>
      <c r="H13" s="19">
        <f>'Feb-17'!H13+'Mar-17'!F13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'Feb-17'!G14+'Mar-17'!E14</f>
        <v>0</v>
      </c>
      <c r="H14" s="19">
        <f>'Feb-17'!H14+'Mar-17'!F14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'Feb-17'!G15+'Mar-17'!E15</f>
        <v>0</v>
      </c>
      <c r="H15" s="19">
        <f>'Feb-17'!H15+'Mar-17'!F15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'Feb-17'!G16+'Mar-17'!E16</f>
        <v>0</v>
      </c>
      <c r="H16" s="19">
        <f>'Feb-17'!H16+'Mar-17'!F16</f>
        <v>0</v>
      </c>
      <c r="I16" s="19">
        <f t="shared" si="0"/>
        <v>0</v>
      </c>
      <c r="J16" s="51" t="e">
        <f t="shared" si="2"/>
        <v>#DIV/0!</v>
      </c>
      <c r="K16" s="19">
        <f t="shared" si="1"/>
        <v>0</v>
      </c>
      <c r="L16" s="52" t="e">
        <f t="shared" si="3"/>
        <v>#DIV/0!</v>
      </c>
    </row>
    <row r="17" spans="1:12" s="4" customFormat="1" ht="36.75" customHeight="1" thickBot="1">
      <c r="A17" s="81"/>
      <c r="B17" s="43" t="s">
        <v>135</v>
      </c>
      <c r="C17" s="60">
        <f>'Jul-16'!C17</f>
        <v>0</v>
      </c>
      <c r="D17" s="64">
        <f>'Jul-16'!D17</f>
        <v>0</v>
      </c>
      <c r="E17" s="16"/>
      <c r="F17" s="17"/>
      <c r="G17" s="18">
        <f>'Feb-17'!G17+'Mar-17'!E17</f>
        <v>0</v>
      </c>
      <c r="H17" s="19">
        <f>'Feb-17'!H17+'Mar-17'!F17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'Feb-17'!G18+'Mar-17'!E18</f>
        <v>0</v>
      </c>
      <c r="H18" s="19">
        <f>'Feb-17'!H18+'Mar-17'!F18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125</v>
      </c>
      <c r="B20" s="359" t="s">
        <v>203</v>
      </c>
      <c r="C20" s="41">
        <f>'Jul-16'!C20</f>
        <v>19985</v>
      </c>
      <c r="D20" s="42">
        <f>'Jul-16'!D20</f>
        <v>6311</v>
      </c>
      <c r="E20" s="16"/>
      <c r="F20" s="17"/>
      <c r="G20" s="18">
        <f>'Feb-17'!G20+'Mar-17'!E20</f>
        <v>0</v>
      </c>
      <c r="H20" s="19">
        <f>'Feb-17'!H20+'Mar-17'!F20</f>
        <v>0</v>
      </c>
      <c r="I20" s="19">
        <f t="shared" si="0"/>
        <v>19985</v>
      </c>
      <c r="J20" s="51">
        <f t="shared" si="2"/>
        <v>1</v>
      </c>
      <c r="K20" s="19">
        <f t="shared" si="1"/>
        <v>6311</v>
      </c>
      <c r="L20" s="52">
        <f t="shared" si="3"/>
        <v>1</v>
      </c>
    </row>
    <row r="21" spans="1:12" s="4" customFormat="1" ht="36.75" customHeight="1" thickBot="1">
      <c r="A21" s="396" t="s">
        <v>120</v>
      </c>
      <c r="B21" s="524"/>
      <c r="C21" s="233">
        <f>SUM(C19:C20)</f>
        <v>75807</v>
      </c>
      <c r="D21" s="237">
        <f aca="true" t="shared" si="5" ref="D21:I21">SUM(D19:D20)</f>
        <v>27526</v>
      </c>
      <c r="E21" s="238">
        <f t="shared" si="5"/>
        <v>0</v>
      </c>
      <c r="F21" s="55">
        <f t="shared" si="5"/>
        <v>0</v>
      </c>
      <c r="G21" s="235">
        <f t="shared" si="5"/>
        <v>0</v>
      </c>
      <c r="H21" s="233">
        <f t="shared" si="5"/>
        <v>0</v>
      </c>
      <c r="I21" s="233">
        <f t="shared" si="5"/>
        <v>75807</v>
      </c>
      <c r="J21" s="115">
        <f>SUM(J19:J20)</f>
        <v>2</v>
      </c>
      <c r="K21" s="91">
        <f>SUM(K19:K20)</f>
        <v>27526</v>
      </c>
      <c r="L21" s="116">
        <f t="shared" si="3"/>
        <v>1</v>
      </c>
    </row>
    <row r="22" spans="1:13" s="4" customFormat="1" ht="36.75" customHeight="1" thickBot="1" thickTop="1">
      <c r="A22" s="242" t="s">
        <v>118</v>
      </c>
      <c r="B22" s="241" t="e">
        <f>H21/(H21+G21)</f>
        <v>#DIV/0!</v>
      </c>
      <c r="C22" s="244"/>
      <c r="D22" s="245" t="s">
        <v>35</v>
      </c>
      <c r="E22" s="140">
        <f>E21</f>
        <v>0</v>
      </c>
      <c r="F22" s="390" t="s">
        <v>130</v>
      </c>
      <c r="G22" s="465"/>
      <c r="H22" s="465"/>
      <c r="I22" s="465"/>
      <c r="J22" s="485"/>
      <c r="K22" s="485"/>
      <c r="L22" s="485"/>
      <c r="M22" s="98"/>
    </row>
    <row r="23" spans="3:6" s="4" customFormat="1" ht="42.75" customHeight="1" thickTop="1">
      <c r="C23" s="5"/>
      <c r="D23" s="1"/>
      <c r="F23" s="6"/>
    </row>
    <row r="24" ht="12.75">
      <c r="D24" s="5"/>
    </row>
    <row r="27" ht="15">
      <c r="D27" s="8"/>
    </row>
  </sheetData>
  <sheetProtection password="ED2A" sheet="1" selectLockedCells="1"/>
  <protectedRanges>
    <protectedRange password="CACB" sqref="E18:F18" name="Current Expenses_3"/>
  </protectedRanges>
  <mergeCells count="6">
    <mergeCell ref="I1:L1"/>
    <mergeCell ref="F22:L22"/>
    <mergeCell ref="A10:A11"/>
    <mergeCell ref="A3:A6"/>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18.xml><?xml version="1.0" encoding="utf-8"?>
<worksheet xmlns="http://schemas.openxmlformats.org/spreadsheetml/2006/main" xmlns:r="http://schemas.openxmlformats.org/officeDocument/2006/relationships">
  <sheetPr>
    <tabColor rgb="FF00B050"/>
  </sheetPr>
  <dimension ref="A1:K41"/>
  <sheetViews>
    <sheetView view="pageLayout" workbookViewId="0" topLeftCell="A1">
      <selection activeCell="G35" sqref="G35"/>
    </sheetView>
  </sheetViews>
  <sheetFormatPr defaultColWidth="9.140625" defaultRowHeight="12.75"/>
  <cols>
    <col min="1" max="1" width="24.57421875" style="0" customWidth="1"/>
    <col min="2" max="2" width="21.7109375" style="0" customWidth="1"/>
    <col min="3" max="3" width="16.7109375" style="0" customWidth="1"/>
    <col min="4" max="4" width="18.421875" style="0" customWidth="1"/>
    <col min="5" max="5" width="18.28125" style="0" customWidth="1"/>
  </cols>
  <sheetData>
    <row r="1" spans="1:5" ht="12.75">
      <c r="A1" s="532" t="s">
        <v>247</v>
      </c>
      <c r="B1" s="533"/>
      <c r="C1" s="533"/>
      <c r="D1" s="533"/>
      <c r="E1" s="534"/>
    </row>
    <row r="2" spans="1:5" ht="16.5" customHeight="1">
      <c r="A2" s="535"/>
      <c r="B2" s="536"/>
      <c r="C2" s="536"/>
      <c r="D2" s="536"/>
      <c r="E2" s="537"/>
    </row>
    <row r="3" spans="1:5" ht="12.75">
      <c r="A3" s="493" t="s">
        <v>204</v>
      </c>
      <c r="B3" s="494"/>
      <c r="C3" s="494"/>
      <c r="D3" s="494"/>
      <c r="E3" s="495"/>
    </row>
    <row r="4" spans="1:5" ht="12.75">
      <c r="A4" s="496"/>
      <c r="B4" s="494"/>
      <c r="C4" s="494"/>
      <c r="D4" s="494"/>
      <c r="E4" s="495"/>
    </row>
    <row r="5" spans="1:5" ht="12.75">
      <c r="A5" s="496"/>
      <c r="B5" s="494"/>
      <c r="C5" s="494"/>
      <c r="D5" s="494"/>
      <c r="E5" s="495"/>
    </row>
    <row r="6" spans="1:5" ht="12.75">
      <c r="A6" s="145"/>
      <c r="B6" s="146"/>
      <c r="C6" s="146"/>
      <c r="D6" s="146"/>
      <c r="E6" s="147"/>
    </row>
    <row r="7" spans="1:5" ht="12.75">
      <c r="A7" s="148" t="s">
        <v>65</v>
      </c>
      <c r="B7" s="149"/>
      <c r="C7" s="150" t="s">
        <v>66</v>
      </c>
      <c r="D7" s="149"/>
      <c r="E7" s="151"/>
    </row>
    <row r="8" spans="1:5" ht="15">
      <c r="A8" s="152" t="s">
        <v>67</v>
      </c>
      <c r="B8" s="153"/>
      <c r="C8" s="154"/>
      <c r="D8" s="153"/>
      <c r="E8" s="155"/>
    </row>
    <row r="9" spans="1:5" ht="12.75">
      <c r="A9" s="150" t="s">
        <v>68</v>
      </c>
      <c r="B9" s="149"/>
      <c r="C9" s="149"/>
      <c r="D9" s="149"/>
      <c r="E9" s="151"/>
    </row>
    <row r="10" spans="1:5" ht="12.75" customHeight="1">
      <c r="A10" s="156"/>
      <c r="B10" s="157"/>
      <c r="C10" s="157"/>
      <c r="D10" s="157"/>
      <c r="E10" s="158"/>
    </row>
    <row r="11" spans="1:5" ht="12.75">
      <c r="A11" s="159"/>
      <c r="B11" s="157"/>
      <c r="C11" s="157"/>
      <c r="D11" s="157"/>
      <c r="E11" s="158"/>
    </row>
    <row r="12" spans="1:5" ht="12.75">
      <c r="A12" s="159"/>
      <c r="B12" s="157"/>
      <c r="C12" s="157"/>
      <c r="D12" s="157"/>
      <c r="E12" s="158"/>
    </row>
    <row r="13" spans="1:11" ht="12.75">
      <c r="A13" s="160"/>
      <c r="B13" s="161"/>
      <c r="C13" s="161"/>
      <c r="D13" s="161"/>
      <c r="E13" s="162"/>
      <c r="G13" s="538" t="s">
        <v>205</v>
      </c>
      <c r="H13" s="538"/>
      <c r="I13" s="538"/>
      <c r="J13" s="538"/>
      <c r="K13" s="538"/>
    </row>
    <row r="14" spans="1:11" ht="12.75">
      <c r="A14" s="163" t="s">
        <v>69</v>
      </c>
      <c r="B14" s="163" t="s">
        <v>103</v>
      </c>
      <c r="C14" s="164"/>
      <c r="D14" s="164"/>
      <c r="E14" s="164"/>
      <c r="G14" s="538"/>
      <c r="H14" s="538"/>
      <c r="I14" s="538"/>
      <c r="J14" s="538"/>
      <c r="K14" s="538"/>
    </row>
    <row r="15" spans="1:11" ht="15.75">
      <c r="A15" s="165"/>
      <c r="B15" s="313"/>
      <c r="C15" s="314"/>
      <c r="D15" s="166" t="s">
        <v>70</v>
      </c>
      <c r="E15" s="167"/>
      <c r="G15" s="538"/>
      <c r="H15" s="538"/>
      <c r="I15" s="538"/>
      <c r="J15" s="538"/>
      <c r="K15" s="538"/>
    </row>
    <row r="16" spans="1:11" ht="12.75">
      <c r="A16" s="168" t="s">
        <v>151</v>
      </c>
      <c r="B16" s="169"/>
      <c r="C16" s="168" t="s">
        <v>71</v>
      </c>
      <c r="D16" s="170"/>
      <c r="E16" s="171"/>
      <c r="G16" s="538"/>
      <c r="H16" s="538"/>
      <c r="I16" s="538"/>
      <c r="J16" s="538"/>
      <c r="K16" s="538"/>
    </row>
    <row r="17" spans="1:11" ht="12.75">
      <c r="A17" s="172" t="s">
        <v>72</v>
      </c>
      <c r="B17" s="173" t="s">
        <v>73</v>
      </c>
      <c r="C17" s="172" t="s">
        <v>74</v>
      </c>
      <c r="D17" s="170"/>
      <c r="E17" s="174"/>
      <c r="G17" s="538"/>
      <c r="H17" s="538"/>
      <c r="I17" s="538"/>
      <c r="J17" s="538"/>
      <c r="K17" s="538"/>
    </row>
    <row r="18" spans="1:11" ht="15">
      <c r="A18" s="175">
        <v>42552</v>
      </c>
      <c r="B18" s="175">
        <v>43100</v>
      </c>
      <c r="C18" s="176">
        <v>42644</v>
      </c>
      <c r="D18" s="508">
        <v>42825</v>
      </c>
      <c r="E18" s="509"/>
      <c r="G18" s="538"/>
      <c r="H18" s="538"/>
      <c r="I18" s="538"/>
      <c r="J18" s="538"/>
      <c r="K18" s="538"/>
    </row>
    <row r="19" spans="1:11" ht="12.75">
      <c r="A19" s="177" t="s">
        <v>75</v>
      </c>
      <c r="B19" s="171"/>
      <c r="C19" s="178" t="s">
        <v>76</v>
      </c>
      <c r="D19" s="179" t="s">
        <v>77</v>
      </c>
      <c r="E19" s="178" t="s">
        <v>78</v>
      </c>
      <c r="G19" s="538"/>
      <c r="H19" s="538"/>
      <c r="I19" s="538"/>
      <c r="J19" s="538"/>
      <c r="K19" s="538"/>
    </row>
    <row r="20" spans="1:11" ht="25.5">
      <c r="A20" s="180"/>
      <c r="B20" s="181"/>
      <c r="C20" s="209" t="s">
        <v>79</v>
      </c>
      <c r="D20" s="183" t="s">
        <v>80</v>
      </c>
      <c r="E20" s="184" t="s">
        <v>81</v>
      </c>
      <c r="G20" s="538"/>
      <c r="H20" s="538"/>
      <c r="I20" s="538"/>
      <c r="J20" s="538"/>
      <c r="K20" s="538"/>
    </row>
    <row r="21" spans="1:11" ht="15">
      <c r="A21" s="185" t="s">
        <v>82</v>
      </c>
      <c r="B21" s="186"/>
      <c r="C21" s="187">
        <f>'9.30.16 FFR'!E21</f>
        <v>0</v>
      </c>
      <c r="D21" s="187">
        <f>D22+D23</f>
        <v>0</v>
      </c>
      <c r="E21" s="187">
        <f>D21+C21</f>
        <v>0</v>
      </c>
      <c r="G21" s="538"/>
      <c r="H21" s="538"/>
      <c r="I21" s="538"/>
      <c r="J21" s="538"/>
      <c r="K21" s="538"/>
    </row>
    <row r="22" spans="1:11" ht="15.75">
      <c r="A22" s="188" t="s">
        <v>94</v>
      </c>
      <c r="B22" s="189"/>
      <c r="C22" s="190">
        <f>'9.30.16 FFR'!E22</f>
        <v>0</v>
      </c>
      <c r="D22" s="191">
        <f>'Mar-17'!F21+'Feb-17'!F21+'Jan-17'!F21+'Dec-16'!F21+'Nov-16'!F21+'Oct-16'!F21</f>
        <v>0</v>
      </c>
      <c r="E22" s="190">
        <f>D22+C22</f>
        <v>0</v>
      </c>
      <c r="G22" s="538"/>
      <c r="H22" s="538"/>
      <c r="I22" s="538"/>
      <c r="J22" s="538"/>
      <c r="K22" s="538"/>
    </row>
    <row r="23" spans="1:11" ht="15.75">
      <c r="A23" s="185" t="s">
        <v>95</v>
      </c>
      <c r="B23" s="192"/>
      <c r="C23" s="193">
        <f>'9.30.16 FFR'!E23</f>
        <v>0</v>
      </c>
      <c r="D23" s="191">
        <f>'Mar-17'!E21+'Feb-17'!E21+'Jan-17'!E21+'Dec-16'!E21+'Nov-16'!E21+'Oct-16'!E21</f>
        <v>0</v>
      </c>
      <c r="E23" s="190">
        <f>D23+C23</f>
        <v>0</v>
      </c>
      <c r="G23" s="538"/>
      <c r="H23" s="538"/>
      <c r="I23" s="538"/>
      <c r="J23" s="538"/>
      <c r="K23" s="538"/>
    </row>
    <row r="24" spans="1:11" ht="15">
      <c r="A24" s="185" t="s">
        <v>83</v>
      </c>
      <c r="B24" s="186"/>
      <c r="C24" s="194"/>
      <c r="D24" s="194"/>
      <c r="E24" s="187">
        <v>0</v>
      </c>
      <c r="G24" s="538"/>
      <c r="H24" s="538"/>
      <c r="I24" s="538"/>
      <c r="J24" s="538"/>
      <c r="K24" s="538"/>
    </row>
    <row r="25" spans="1:11" ht="15">
      <c r="A25" s="185" t="s">
        <v>84</v>
      </c>
      <c r="B25" s="186"/>
      <c r="C25" s="186"/>
      <c r="D25" s="186"/>
      <c r="E25" s="190">
        <v>0</v>
      </c>
      <c r="G25" s="538"/>
      <c r="H25" s="538"/>
      <c r="I25" s="538"/>
      <c r="J25" s="538"/>
      <c r="K25" s="538"/>
    </row>
    <row r="26" spans="1:11" ht="15">
      <c r="A26" s="185" t="s">
        <v>85</v>
      </c>
      <c r="B26" s="186"/>
      <c r="C26" s="186"/>
      <c r="D26" s="186"/>
      <c r="E26" s="190">
        <v>0</v>
      </c>
      <c r="G26" s="538"/>
      <c r="H26" s="538"/>
      <c r="I26" s="538"/>
      <c r="J26" s="538"/>
      <c r="K26" s="538"/>
    </row>
    <row r="27" spans="1:11" ht="15">
      <c r="A27" s="185" t="s">
        <v>150</v>
      </c>
      <c r="B27" s="186"/>
      <c r="C27" s="186"/>
      <c r="D27" s="186"/>
      <c r="E27" s="187">
        <f>E23</f>
        <v>0</v>
      </c>
      <c r="G27" s="538"/>
      <c r="H27" s="538"/>
      <c r="I27" s="538"/>
      <c r="J27" s="538"/>
      <c r="K27" s="538"/>
    </row>
    <row r="28" spans="1:11" ht="15">
      <c r="A28" s="185" t="s">
        <v>86</v>
      </c>
      <c r="B28" s="186"/>
      <c r="C28" s="186"/>
      <c r="D28" s="186"/>
      <c r="E28" s="190">
        <f>'Jul-16'!C21</f>
        <v>75807</v>
      </c>
      <c r="G28" s="538"/>
      <c r="H28" s="538"/>
      <c r="I28" s="538"/>
      <c r="J28" s="538"/>
      <c r="K28" s="538"/>
    </row>
    <row r="29" spans="1:11" ht="15">
      <c r="A29" s="185" t="s">
        <v>87</v>
      </c>
      <c r="B29" s="186"/>
      <c r="C29" s="186"/>
      <c r="D29" s="186"/>
      <c r="E29" s="187">
        <f>E28-E27</f>
        <v>75807</v>
      </c>
      <c r="G29" s="538"/>
      <c r="H29" s="538"/>
      <c r="I29" s="538"/>
      <c r="J29" s="538"/>
      <c r="K29" s="538"/>
    </row>
    <row r="30" spans="1:5" ht="12.75">
      <c r="A30" s="516" t="s">
        <v>136</v>
      </c>
      <c r="B30" s="517"/>
      <c r="C30" s="517"/>
      <c r="D30" s="517"/>
      <c r="E30" s="518"/>
    </row>
    <row r="31" spans="1:5" ht="12.75">
      <c r="A31" s="519"/>
      <c r="B31" s="520"/>
      <c r="C31" s="520"/>
      <c r="D31" s="520"/>
      <c r="E31" s="511"/>
    </row>
    <row r="32" spans="1:5" ht="12.75">
      <c r="A32" s="519"/>
      <c r="B32" s="520"/>
      <c r="C32" s="520"/>
      <c r="D32" s="520"/>
      <c r="E32" s="511"/>
    </row>
    <row r="33" spans="1:5" ht="12.75">
      <c r="A33" s="512"/>
      <c r="B33" s="521"/>
      <c r="C33" s="521"/>
      <c r="D33" s="521"/>
      <c r="E33" s="513"/>
    </row>
    <row r="34" spans="1:5" ht="12.75">
      <c r="A34" s="150" t="s">
        <v>137</v>
      </c>
      <c r="B34" s="143"/>
      <c r="C34" s="143"/>
      <c r="D34" s="143"/>
      <c r="E34" s="144"/>
    </row>
    <row r="35" spans="1:5" ht="12.75">
      <c r="A35" s="195" t="s">
        <v>96</v>
      </c>
      <c r="B35" s="196"/>
      <c r="C35" s="196"/>
      <c r="D35" s="196"/>
      <c r="E35" s="197"/>
    </row>
    <row r="36" spans="1:5" ht="12.75">
      <c r="A36" s="198" t="s">
        <v>88</v>
      </c>
      <c r="B36" s="198" t="s">
        <v>89</v>
      </c>
      <c r="C36" s="199"/>
      <c r="D36" s="198" t="s">
        <v>90</v>
      </c>
      <c r="E36" s="144"/>
    </row>
    <row r="37" spans="1:5" ht="12.75">
      <c r="A37" s="200"/>
      <c r="B37" s="510"/>
      <c r="C37" s="511"/>
      <c r="D37" s="201" t="s">
        <v>91</v>
      </c>
      <c r="E37" s="147"/>
    </row>
    <row r="38" spans="1:5" ht="15">
      <c r="A38" s="202"/>
      <c r="B38" s="512"/>
      <c r="C38" s="513"/>
      <c r="D38" s="514"/>
      <c r="E38" s="515"/>
    </row>
    <row r="39" spans="1:5" ht="12.75">
      <c r="A39" s="201" t="s">
        <v>92</v>
      </c>
      <c r="B39" s="203"/>
      <c r="C39" s="203"/>
      <c r="D39" s="201" t="s">
        <v>93</v>
      </c>
      <c r="E39" s="147"/>
    </row>
    <row r="40" spans="1:5" ht="29.25" customHeight="1">
      <c r="A40" s="204"/>
      <c r="B40" s="205"/>
      <c r="C40" s="205"/>
      <c r="D40" s="206"/>
      <c r="E40" s="207"/>
    </row>
    <row r="41" spans="1:3" ht="12.75">
      <c r="A41" s="208"/>
      <c r="B41" s="208"/>
      <c r="C41" s="208"/>
    </row>
  </sheetData>
  <sheetProtection selectLockedCells="1"/>
  <protectedRanges>
    <protectedRange password="CACB" sqref="A10:E13 E15 A37:C38 C38:E38 A40:E40" name="FSR"/>
  </protectedRanges>
  <mergeCells count="7">
    <mergeCell ref="A1:E2"/>
    <mergeCell ref="A3:E5"/>
    <mergeCell ref="G13:K29"/>
    <mergeCell ref="D18:E18"/>
    <mergeCell ref="B37:C38"/>
    <mergeCell ref="D38:E38"/>
    <mergeCell ref="A30:E33"/>
  </mergeCells>
  <dataValidations count="1">
    <dataValidation type="list" allowBlank="1" showInputMessage="1" showErrorMessage="1" sqref="G8">
      <formula1>$G$6:$G$7</formula1>
    </dataValidation>
  </dataValidations>
  <printOptions/>
  <pageMargins left="0.25" right="0.25" top="0.5" bottom="0.5" header="0.5" footer="0.5"/>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27"/>
  <sheetViews>
    <sheetView zoomScale="70" zoomScaleNormal="70" zoomScalePageLayoutView="9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'Mar-17'!G3+'Apr-17'!E3</f>
        <v>0</v>
      </c>
      <c r="H3" s="19">
        <f>'Mar-17'!H3+'Apr-17'!F3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'Mar-17'!G4+'Apr-17'!E4</f>
        <v>0</v>
      </c>
      <c r="H4" s="19">
        <f>'Mar-17'!H4+'Apr-17'!F4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'Mar-17'!G5+'Apr-17'!E5</f>
        <v>0</v>
      </c>
      <c r="H5" s="19">
        <f>'Mar-17'!H5+'Apr-17'!F5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'Mar-17'!G6+'Apr-17'!E6</f>
        <v>0</v>
      </c>
      <c r="H6" s="19">
        <f>'Mar-17'!H6+'Apr-17'!F6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'Mar-17'!G7+'Apr-17'!E7</f>
        <v>0</v>
      </c>
      <c r="H7" s="19">
        <f>'Mar-17'!H7+'Apr-17'!F7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'Mar-17'!G8+'Apr-17'!E8</f>
        <v>0</v>
      </c>
      <c r="H8" s="19">
        <f>'Mar-17'!H8+'Apr-17'!F8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'Mar-17'!G9+'Apr-17'!E9</f>
        <v>0</v>
      </c>
      <c r="H9" s="19">
        <f>'Mar-17'!H9+'Apr-17'!F9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'Mar-17'!G10+'Apr-17'!E10</f>
        <v>0</v>
      </c>
      <c r="H10" s="19">
        <f>'Mar-17'!H10+'Apr-17'!F10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'Mar-17'!G11+'Apr-17'!E11</f>
        <v>0</v>
      </c>
      <c r="H11" s="19">
        <f>'Mar-17'!H11+'Apr-17'!F11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'Mar-17'!G12+'Apr-17'!E12</f>
        <v>0</v>
      </c>
      <c r="H12" s="19">
        <f>'Mar-17'!H12+'Apr-17'!F12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'Mar-17'!G13+'Apr-17'!E13</f>
        <v>0</v>
      </c>
      <c r="H13" s="19">
        <f>'Mar-17'!H13+'Apr-17'!F13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'Mar-17'!G14+'Apr-17'!E14</f>
        <v>0</v>
      </c>
      <c r="H14" s="19">
        <f>'Mar-17'!H14+'Apr-17'!F14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'Mar-17'!G15+'Apr-17'!E15</f>
        <v>0</v>
      </c>
      <c r="H15" s="19">
        <f>'Mar-17'!H15+'Apr-17'!F15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'Mar-17'!G16+'Apr-17'!E16</f>
        <v>0</v>
      </c>
      <c r="H16" s="19">
        <f>'Mar-17'!H16+'Apr-17'!F16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'Mar-17'!G17+'Apr-17'!E17</f>
        <v>0</v>
      </c>
      <c r="H17" s="19">
        <f>'Mar-17'!H17+'Apr-17'!F17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'Mar-17'!G18+'Apr-17'!E18</f>
        <v>0</v>
      </c>
      <c r="H18" s="19">
        <f>'Mar-17'!H18+'Apr-17'!F18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'Mar-17'!G20+'Apr-17'!E20</f>
        <v>0</v>
      </c>
      <c r="H20" s="19">
        <f>'Mar-17'!H20+'Apr-17'!F20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539" t="s">
        <v>138</v>
      </c>
      <c r="G22" s="540"/>
      <c r="H22" s="540"/>
      <c r="I22" s="540"/>
      <c r="J22" s="541"/>
      <c r="K22" s="541"/>
      <c r="L22" s="523"/>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F22:L22"/>
    <mergeCell ref="A3:A6"/>
    <mergeCell ref="C22:D22"/>
    <mergeCell ref="A10:A11"/>
    <mergeCell ref="A19:B19"/>
    <mergeCell ref="A21:B2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5:N52"/>
  <sheetViews>
    <sheetView workbookViewId="0" topLeftCell="A1">
      <selection activeCell="B5" sqref="B5:D9"/>
    </sheetView>
  </sheetViews>
  <sheetFormatPr defaultColWidth="9.140625" defaultRowHeight="12.75"/>
  <cols>
    <col min="1" max="1" width="16.28125" style="0" customWidth="1"/>
    <col min="3" max="3" width="9.28125" style="0" customWidth="1"/>
    <col min="4" max="4" width="10.421875" style="0" customWidth="1"/>
    <col min="5" max="5" width="8.28125" style="0" customWidth="1"/>
    <col min="7" max="7" width="10.140625" style="0" bestFit="1" customWidth="1"/>
    <col min="8" max="11" width="5.140625" style="0" customWidth="1"/>
  </cols>
  <sheetData>
    <row r="5" spans="1:12" ht="12.75">
      <c r="A5" s="10" t="s">
        <v>0</v>
      </c>
      <c r="B5" s="385" t="s">
        <v>248</v>
      </c>
      <c r="C5" s="386"/>
      <c r="D5" s="386"/>
      <c r="E5" s="337"/>
      <c r="F5" s="10" t="s">
        <v>1</v>
      </c>
      <c r="G5" s="10" t="s">
        <v>223</v>
      </c>
      <c r="H5" s="10"/>
      <c r="I5" s="10"/>
      <c r="J5" s="10"/>
      <c r="K5" s="10"/>
      <c r="L5" s="10"/>
    </row>
    <row r="6" spans="2:12" ht="12.75">
      <c r="B6" s="386"/>
      <c r="C6" s="386"/>
      <c r="D6" s="386"/>
      <c r="E6" s="337"/>
      <c r="G6" s="10" t="s">
        <v>236</v>
      </c>
      <c r="H6" s="10"/>
      <c r="I6" s="10"/>
      <c r="J6" s="10"/>
      <c r="K6" s="10"/>
      <c r="L6" s="10"/>
    </row>
    <row r="7" spans="2:12" ht="12.75">
      <c r="B7" s="386"/>
      <c r="C7" s="386"/>
      <c r="D7" s="386"/>
      <c r="E7" s="337"/>
      <c r="G7" s="10" t="s">
        <v>224</v>
      </c>
      <c r="H7" s="10"/>
      <c r="I7" s="10"/>
      <c r="J7" s="10"/>
      <c r="K7" s="10"/>
      <c r="L7" s="10"/>
    </row>
    <row r="8" spans="2:12" ht="12.75">
      <c r="B8" s="386"/>
      <c r="C8" s="386"/>
      <c r="D8" s="386"/>
      <c r="E8" s="337"/>
      <c r="G8" s="10" t="s">
        <v>225</v>
      </c>
      <c r="H8" s="10"/>
      <c r="I8" s="10"/>
      <c r="J8" s="10"/>
      <c r="K8" s="10"/>
      <c r="L8" s="10"/>
    </row>
    <row r="9" spans="2:5" ht="12.75">
      <c r="B9" s="386"/>
      <c r="C9" s="386"/>
      <c r="D9" s="386"/>
      <c r="E9" s="337"/>
    </row>
    <row r="11" spans="1:11" ht="13.5" thickBot="1">
      <c r="A11" s="10" t="s">
        <v>2</v>
      </c>
      <c r="B11" s="376"/>
      <c r="C11" s="377"/>
      <c r="D11" s="377"/>
      <c r="E11" s="340"/>
      <c r="F11" s="10" t="s">
        <v>3</v>
      </c>
      <c r="G11" s="382"/>
      <c r="H11" s="382"/>
      <c r="I11" s="382"/>
      <c r="J11" s="382"/>
      <c r="K11" s="382"/>
    </row>
    <row r="14" spans="1:12" ht="13.5" thickBot="1">
      <c r="A14" s="10" t="s">
        <v>227</v>
      </c>
      <c r="B14" s="384"/>
      <c r="C14" s="378"/>
      <c r="D14" s="378"/>
      <c r="E14" s="10"/>
      <c r="F14" s="10" t="s">
        <v>4</v>
      </c>
      <c r="G14" s="10"/>
      <c r="H14" s="381"/>
      <c r="I14" s="381"/>
      <c r="J14" s="381"/>
      <c r="K14" s="381"/>
      <c r="L14" s="355"/>
    </row>
    <row r="15" spans="1:11" ht="12.75">
      <c r="A15" s="10"/>
      <c r="B15" s="10"/>
      <c r="C15" s="10"/>
      <c r="D15" s="10"/>
      <c r="E15" s="10"/>
      <c r="F15" s="10"/>
      <c r="G15" s="10"/>
      <c r="H15" s="372"/>
      <c r="I15" s="372"/>
      <c r="J15" s="372"/>
      <c r="K15" s="372"/>
    </row>
    <row r="16" spans="1:11" ht="12.75">
      <c r="A16" s="10"/>
      <c r="B16" s="10"/>
      <c r="C16" s="10"/>
      <c r="D16" s="10"/>
      <c r="E16" s="10"/>
      <c r="F16" s="10"/>
      <c r="G16" s="10"/>
      <c r="H16" s="372"/>
      <c r="I16" s="372"/>
      <c r="J16" s="372"/>
      <c r="K16" s="372"/>
    </row>
    <row r="17" spans="1:12" ht="13.5" thickBot="1">
      <c r="A17" s="10" t="s">
        <v>228</v>
      </c>
      <c r="B17" s="378"/>
      <c r="C17" s="378"/>
      <c r="D17" s="378"/>
      <c r="E17" s="10"/>
      <c r="F17" s="10" t="s">
        <v>231</v>
      </c>
      <c r="G17" s="10"/>
      <c r="H17" s="381"/>
      <c r="I17" s="381"/>
      <c r="J17" s="381"/>
      <c r="K17" s="381"/>
      <c r="L17" s="355"/>
    </row>
    <row r="18" spans="1:7" ht="12.75">
      <c r="A18" s="10"/>
      <c r="B18" s="10"/>
      <c r="C18" s="10"/>
      <c r="D18" s="10"/>
      <c r="E18" s="10"/>
      <c r="F18" s="10"/>
      <c r="G18" s="10"/>
    </row>
    <row r="19" spans="1:7" ht="12.75">
      <c r="A19" s="10"/>
      <c r="B19" s="10"/>
      <c r="C19" s="10"/>
      <c r="D19" s="10"/>
      <c r="E19" s="10"/>
      <c r="F19" s="10"/>
      <c r="G19" s="10"/>
    </row>
    <row r="20" spans="1:12" ht="13.5" thickBot="1">
      <c r="A20" s="10" t="s">
        <v>229</v>
      </c>
      <c r="B20" s="353">
        <v>94.006</v>
      </c>
      <c r="C20" s="10"/>
      <c r="D20" s="10"/>
      <c r="E20" s="10"/>
      <c r="F20" s="10" t="s">
        <v>5</v>
      </c>
      <c r="G20" s="10"/>
      <c r="H20" s="382"/>
      <c r="I20" s="382"/>
      <c r="J20" s="382"/>
      <c r="K20" s="382"/>
      <c r="L20" s="355"/>
    </row>
    <row r="21" spans="1:7" ht="12.75">
      <c r="A21" s="10"/>
      <c r="B21" s="10"/>
      <c r="C21" s="10"/>
      <c r="D21" s="10"/>
      <c r="E21" s="10"/>
      <c r="F21" s="10"/>
      <c r="G21" s="10"/>
    </row>
    <row r="22" spans="1:7" ht="12.75">
      <c r="A22" s="10"/>
      <c r="B22" s="10"/>
      <c r="C22" s="10"/>
      <c r="D22" s="10"/>
      <c r="E22" s="10"/>
      <c r="F22" s="10"/>
      <c r="G22" s="10"/>
    </row>
    <row r="23" spans="1:12" ht="20.25" thickBot="1">
      <c r="A23" s="10" t="s">
        <v>6</v>
      </c>
      <c r="B23" s="379"/>
      <c r="C23" s="379"/>
      <c r="D23" s="379"/>
      <c r="E23" s="10"/>
      <c r="F23" s="10" t="s">
        <v>7</v>
      </c>
      <c r="G23" s="10"/>
      <c r="H23" s="357" t="s">
        <v>234</v>
      </c>
      <c r="I23" s="10" t="s">
        <v>104</v>
      </c>
      <c r="J23" s="357" t="s">
        <v>234</v>
      </c>
      <c r="K23" s="354" t="s">
        <v>233</v>
      </c>
      <c r="L23" s="354"/>
    </row>
    <row r="24" spans="1:7" ht="12.75">
      <c r="A24" s="10"/>
      <c r="B24" s="10"/>
      <c r="C24" s="10"/>
      <c r="D24" s="10"/>
      <c r="E24" s="10"/>
      <c r="F24" s="10"/>
      <c r="G24" s="10"/>
    </row>
    <row r="25" spans="1:7" ht="12.75">
      <c r="A25" s="10"/>
      <c r="B25" s="10"/>
      <c r="C25" s="10"/>
      <c r="D25" s="10"/>
      <c r="E25" s="10"/>
      <c r="F25" s="10"/>
      <c r="G25" s="10"/>
    </row>
    <row r="26" spans="1:12" ht="13.5" thickBot="1">
      <c r="A26" s="10" t="s">
        <v>8</v>
      </c>
      <c r="B26" s="380"/>
      <c r="C26" s="380"/>
      <c r="D26" s="380"/>
      <c r="E26" s="10"/>
      <c r="F26" s="10" t="s">
        <v>9</v>
      </c>
      <c r="G26" s="10"/>
      <c r="H26" s="383"/>
      <c r="I26" s="383"/>
      <c r="J26" s="383"/>
      <c r="K26" s="383"/>
      <c r="L26" s="355"/>
    </row>
    <row r="27" spans="1:7" ht="12.75">
      <c r="A27" s="10"/>
      <c r="B27" s="10"/>
      <c r="C27" s="10"/>
      <c r="D27" s="10"/>
      <c r="E27" s="10"/>
      <c r="F27" s="10"/>
      <c r="G27" s="10"/>
    </row>
    <row r="28" spans="1:7" ht="12.75">
      <c r="A28" s="10"/>
      <c r="B28" s="10"/>
      <c r="C28" s="10"/>
      <c r="D28" s="10"/>
      <c r="E28" s="10"/>
      <c r="F28" s="10"/>
      <c r="G28" s="10"/>
    </row>
    <row r="29" spans="1:12" ht="13.5" thickBot="1">
      <c r="A29" s="10" t="s">
        <v>10</v>
      </c>
      <c r="B29" s="380"/>
      <c r="C29" s="380"/>
      <c r="D29" s="380"/>
      <c r="E29" s="10"/>
      <c r="F29" s="10" t="s">
        <v>11</v>
      </c>
      <c r="G29" s="10"/>
      <c r="H29" s="382"/>
      <c r="I29" s="382"/>
      <c r="J29" s="382"/>
      <c r="K29" s="382"/>
      <c r="L29" s="355"/>
    </row>
    <row r="30" spans="1:7" ht="12.75">
      <c r="A30" s="10"/>
      <c r="B30" s="10"/>
      <c r="C30" s="10"/>
      <c r="D30" s="10"/>
      <c r="E30" s="10"/>
      <c r="F30" s="10"/>
      <c r="G30" s="10"/>
    </row>
    <row r="31" spans="1:7" ht="12.75">
      <c r="A31" s="10"/>
      <c r="B31" s="10"/>
      <c r="C31" s="10"/>
      <c r="D31" s="10"/>
      <c r="E31" s="10"/>
      <c r="F31" s="10"/>
      <c r="G31" s="10"/>
    </row>
    <row r="32" spans="1:12" ht="13.5" thickBot="1">
      <c r="A32" s="10" t="s">
        <v>12</v>
      </c>
      <c r="B32" s="380"/>
      <c r="C32" s="380"/>
      <c r="D32" s="380"/>
      <c r="E32" s="358"/>
      <c r="F32" s="358"/>
      <c r="L32" s="355"/>
    </row>
    <row r="34" ht="13.5" thickBot="1"/>
    <row r="35" spans="1:14" ht="60" customHeight="1" thickBot="1">
      <c r="A35" s="373" t="s">
        <v>226</v>
      </c>
      <c r="B35" s="374"/>
      <c r="C35" s="374"/>
      <c r="D35" s="374"/>
      <c r="E35" s="374"/>
      <c r="F35" s="374"/>
      <c r="G35" s="374"/>
      <c r="H35" s="374"/>
      <c r="I35" s="374"/>
      <c r="J35" s="374"/>
      <c r="K35" s="375"/>
      <c r="L35" s="356"/>
      <c r="M35" s="338"/>
      <c r="N35" s="338"/>
    </row>
    <row r="40" spans="1:12" ht="13.5" thickBot="1">
      <c r="A40" s="339"/>
      <c r="B40" s="339"/>
      <c r="D40" s="339"/>
      <c r="E40" s="339"/>
      <c r="F40" s="339"/>
      <c r="H40" s="339"/>
      <c r="I40" s="339"/>
      <c r="J40" s="339"/>
      <c r="K40" s="339"/>
      <c r="L40" s="340"/>
    </row>
    <row r="41" spans="1:12" ht="12.75">
      <c r="A41" s="10" t="s">
        <v>13</v>
      </c>
      <c r="B41" s="10"/>
      <c r="C41" s="342" t="s">
        <v>14</v>
      </c>
      <c r="D41" s="10" t="s">
        <v>15</v>
      </c>
      <c r="E41" s="10"/>
      <c r="F41" s="10"/>
      <c r="G41" s="10"/>
      <c r="H41" s="10" t="s">
        <v>16</v>
      </c>
      <c r="I41" s="10"/>
      <c r="J41" s="10"/>
      <c r="K41" s="10"/>
      <c r="L41" s="10"/>
    </row>
    <row r="42" spans="1:12" ht="12.75">
      <c r="A42" s="10"/>
      <c r="B42" s="10"/>
      <c r="C42" s="10"/>
      <c r="D42" s="10"/>
      <c r="E42" s="10"/>
      <c r="F42" s="10"/>
      <c r="G42" s="10"/>
      <c r="H42" s="10"/>
      <c r="I42" s="10"/>
      <c r="J42" s="10"/>
      <c r="K42" s="10"/>
      <c r="L42" s="10"/>
    </row>
    <row r="43" spans="1:12" ht="13.5" thickBot="1">
      <c r="A43" s="351" t="s">
        <v>62</v>
      </c>
      <c r="B43" s="351"/>
      <c r="C43" s="351"/>
      <c r="D43" s="10"/>
      <c r="E43" s="10"/>
      <c r="F43" s="10"/>
      <c r="G43" s="10"/>
      <c r="H43" s="10"/>
      <c r="I43" s="10"/>
      <c r="J43" s="10"/>
      <c r="K43" s="10"/>
      <c r="L43" s="10"/>
    </row>
    <row r="44" spans="1:12" ht="12.75">
      <c r="A44" s="343"/>
      <c r="B44" s="344"/>
      <c r="C44" s="344"/>
      <c r="D44" s="344"/>
      <c r="E44" s="344"/>
      <c r="F44" s="344"/>
      <c r="G44" s="344"/>
      <c r="H44" s="344"/>
      <c r="I44" s="344"/>
      <c r="J44" s="344"/>
      <c r="K44" s="345"/>
      <c r="L44" s="347"/>
    </row>
    <row r="45" spans="1:12" ht="12.75">
      <c r="A45" s="346"/>
      <c r="B45" s="347"/>
      <c r="C45" s="347"/>
      <c r="D45" s="347"/>
      <c r="E45" s="347"/>
      <c r="F45" s="347"/>
      <c r="G45" s="347"/>
      <c r="H45" s="347"/>
      <c r="I45" s="347"/>
      <c r="J45" s="347"/>
      <c r="K45" s="348"/>
      <c r="L45" s="347"/>
    </row>
    <row r="46" spans="1:12" ht="12.75">
      <c r="A46" s="346"/>
      <c r="B46" s="347"/>
      <c r="C46" s="347"/>
      <c r="D46" s="347"/>
      <c r="E46" s="347"/>
      <c r="F46" s="347"/>
      <c r="G46" s="347"/>
      <c r="H46" s="347"/>
      <c r="I46" s="347"/>
      <c r="J46" s="347"/>
      <c r="K46" s="348"/>
      <c r="L46" s="347"/>
    </row>
    <row r="47" spans="1:12" ht="13.5" thickBot="1">
      <c r="A47" s="346" t="s">
        <v>64</v>
      </c>
      <c r="B47" s="341"/>
      <c r="C47" s="341"/>
      <c r="D47" s="341"/>
      <c r="E47" s="341"/>
      <c r="F47" s="341"/>
      <c r="G47" s="347"/>
      <c r="H47" s="341"/>
      <c r="I47" s="341"/>
      <c r="J47" s="341"/>
      <c r="K47" s="350"/>
      <c r="L47" s="347"/>
    </row>
    <row r="48" spans="1:12" ht="12.75">
      <c r="A48" s="352"/>
      <c r="B48" s="347"/>
      <c r="C48" s="347"/>
      <c r="D48" s="347"/>
      <c r="E48" s="347"/>
      <c r="F48" s="347"/>
      <c r="G48" s="347"/>
      <c r="H48" s="347" t="s">
        <v>16</v>
      </c>
      <c r="I48" s="347"/>
      <c r="J48" s="347"/>
      <c r="K48" s="348"/>
      <c r="L48" s="347"/>
    </row>
    <row r="49" spans="1:12" ht="12.75">
      <c r="A49" s="346"/>
      <c r="B49" s="347"/>
      <c r="C49" s="347"/>
      <c r="D49" s="347"/>
      <c r="E49" s="347"/>
      <c r="F49" s="347"/>
      <c r="G49" s="347"/>
      <c r="H49" s="347"/>
      <c r="I49" s="347"/>
      <c r="J49" s="347"/>
      <c r="K49" s="348"/>
      <c r="L49" s="347"/>
    </row>
    <row r="50" spans="1:12" ht="13.5" thickBot="1">
      <c r="A50" s="349"/>
      <c r="B50" s="341"/>
      <c r="C50" s="341"/>
      <c r="D50" s="341"/>
      <c r="E50" s="341"/>
      <c r="F50" s="341"/>
      <c r="G50" s="341"/>
      <c r="H50" s="341"/>
      <c r="I50" s="341"/>
      <c r="J50" s="341"/>
      <c r="K50" s="350"/>
      <c r="L50" s="347"/>
    </row>
    <row r="51" spans="1:12" ht="12.75">
      <c r="A51" s="10"/>
      <c r="B51" s="10"/>
      <c r="C51" s="10"/>
      <c r="D51" s="10"/>
      <c r="E51" s="10"/>
      <c r="F51" s="10"/>
      <c r="G51" s="10"/>
      <c r="H51" s="10"/>
      <c r="I51" s="10"/>
      <c r="J51" s="10"/>
      <c r="K51" s="10"/>
      <c r="L51" s="10"/>
    </row>
    <row r="52" spans="1:12" ht="12.75">
      <c r="A52" s="10"/>
      <c r="B52" s="10"/>
      <c r="C52" s="10"/>
      <c r="D52" s="10"/>
      <c r="E52" s="10"/>
      <c r="F52" s="10"/>
      <c r="G52" s="10"/>
      <c r="H52" s="10"/>
      <c r="I52" s="10"/>
      <c r="J52" s="10"/>
      <c r="K52" s="10"/>
      <c r="L52" s="10"/>
    </row>
  </sheetData>
  <sheetProtection/>
  <mergeCells count="15">
    <mergeCell ref="H20:K20"/>
    <mergeCell ref="H26:K26"/>
    <mergeCell ref="H29:K29"/>
    <mergeCell ref="B14:D14"/>
    <mergeCell ref="B5:D9"/>
    <mergeCell ref="A35:K35"/>
    <mergeCell ref="B11:D11"/>
    <mergeCell ref="B17:D17"/>
    <mergeCell ref="B23:D23"/>
    <mergeCell ref="B26:D26"/>
    <mergeCell ref="B29:D29"/>
    <mergeCell ref="H14:K14"/>
    <mergeCell ref="G11:K11"/>
    <mergeCell ref="B32:D32"/>
    <mergeCell ref="H17:K17"/>
  </mergeCells>
  <printOptions/>
  <pageMargins left="0.7" right="0.7" top="0.75" bottom="0.75" header="0.3" footer="0.3"/>
  <pageSetup horizontalDpi="600" verticalDpi="600" orientation="portrait" r:id="rId1"/>
  <headerFooter>
    <oddFooter>&amp;L&amp;"Arial,Bold"Revised 01/2013</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'Apr-17'!G3+'May-17'!E3</f>
        <v>0</v>
      </c>
      <c r="H3" s="19">
        <f>'Apr-17'!H3+'May-17'!F3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'Apr-17'!G4+'May-17'!E4</f>
        <v>0</v>
      </c>
      <c r="H4" s="19">
        <f>'Apr-17'!H4+'May-17'!F4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'Apr-17'!G5+'May-17'!E5</f>
        <v>0</v>
      </c>
      <c r="H5" s="19">
        <f>'Apr-17'!H5+'May-17'!F5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'Apr-17'!G6+'May-17'!E6</f>
        <v>0</v>
      </c>
      <c r="H6" s="19">
        <f>'Apr-17'!H6+'May-17'!F6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'Apr-17'!G7+'May-17'!E7</f>
        <v>0</v>
      </c>
      <c r="H7" s="19">
        <f>'Apr-17'!H7+'May-17'!F7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'Apr-17'!G8+'May-17'!E8</f>
        <v>0</v>
      </c>
      <c r="H8" s="19">
        <f>'Apr-17'!H8+'May-17'!F8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'Apr-17'!G9+'May-17'!E9</f>
        <v>0</v>
      </c>
      <c r="H9" s="19">
        <f>'Apr-17'!H9+'May-17'!F9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'Apr-17'!G10+'May-17'!E10</f>
        <v>0</v>
      </c>
      <c r="H10" s="19">
        <f>'Apr-17'!H10+'May-17'!F10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'Apr-17'!G11+'May-17'!E11</f>
        <v>0</v>
      </c>
      <c r="H11" s="19">
        <f>'Apr-17'!H11+'May-17'!F11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'Apr-17'!G12+'May-17'!E12</f>
        <v>0</v>
      </c>
      <c r="H12" s="19">
        <f>'Apr-17'!H12+'May-17'!F12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'Apr-17'!G13+'May-17'!E13</f>
        <v>0</v>
      </c>
      <c r="H13" s="19">
        <f>'Apr-17'!H13+'May-17'!F13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'Apr-17'!G14+'May-17'!E14</f>
        <v>0</v>
      </c>
      <c r="H14" s="19">
        <f>'Apr-17'!H14+'May-17'!F14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'Apr-17'!G15+'May-17'!E15</f>
        <v>0</v>
      </c>
      <c r="H15" s="19">
        <f>'Apr-17'!H15+'May-17'!F15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'Apr-17'!G16+'May-17'!E16</f>
        <v>0</v>
      </c>
      <c r="H16" s="19">
        <f>'Apr-17'!H16+'May-17'!F16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'Apr-17'!G17+'May-17'!E17</f>
        <v>0</v>
      </c>
      <c r="H17" s="19">
        <f>'Apr-17'!H17+'May-17'!F17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'Apr-17'!G18+'May-17'!E18</f>
        <v>0</v>
      </c>
      <c r="H18" s="19">
        <f>'Apr-17'!H18+'May-17'!F18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'Apr-17'!G20+E20</f>
        <v>0</v>
      </c>
      <c r="H20" s="19">
        <f>'Apr-17'!H20+'May-17'!F20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'May-17'!G3+'Jun-17'!E3</f>
        <v>0</v>
      </c>
      <c r="H3" s="19">
        <f>'May-17'!H3+'Jun-17'!F3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'May-17'!G4+'Jun-17'!E4</f>
        <v>0</v>
      </c>
      <c r="H4" s="19">
        <f>'May-17'!H4+'Jun-17'!F4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'May-17'!G5+'Jun-17'!E5</f>
        <v>0</v>
      </c>
      <c r="H5" s="19">
        <f>'May-17'!H5+'Jun-17'!F5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'May-17'!G6+'Jun-17'!E6</f>
        <v>0</v>
      </c>
      <c r="H6" s="19">
        <f>'May-17'!H6+'Jun-17'!F6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'May-17'!G7+'Jun-17'!E7</f>
        <v>0</v>
      </c>
      <c r="H7" s="19">
        <f>'May-17'!H7+'Jun-17'!F7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'May-17'!G8+'Jun-17'!E8</f>
        <v>0</v>
      </c>
      <c r="H8" s="19">
        <f>'May-17'!H8+'Jun-17'!F8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'May-17'!G9+'Jun-17'!E9</f>
        <v>0</v>
      </c>
      <c r="H9" s="19">
        <f>'May-17'!H9+'Jun-17'!F9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'May-17'!G10+'Jun-17'!E10</f>
        <v>0</v>
      </c>
      <c r="H10" s="19">
        <f>'May-17'!H10+'Jun-17'!F10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'May-17'!G11+'Jun-17'!E11</f>
        <v>0</v>
      </c>
      <c r="H11" s="19">
        <f>'May-17'!H11+'Jun-17'!F11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'May-17'!G12+'Jun-17'!E12</f>
        <v>0</v>
      </c>
      <c r="H12" s="19">
        <f>'May-17'!H12+'Jun-17'!F12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'May-17'!G13+'Jun-17'!E13</f>
        <v>0</v>
      </c>
      <c r="H13" s="19">
        <f>'May-17'!H13+'Jun-17'!F13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'May-17'!G14+'Jun-17'!E14</f>
        <v>0</v>
      </c>
      <c r="H14" s="19">
        <f>'May-17'!H14+'Jun-17'!F14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'May-17'!G15+'Jun-17'!E15</f>
        <v>0</v>
      </c>
      <c r="H15" s="19">
        <f>'May-17'!H15+'Jun-17'!F15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'May-17'!G16+'Jun-17'!E16</f>
        <v>0</v>
      </c>
      <c r="H16" s="19">
        <f>'May-17'!H16+'Jun-17'!F16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'May-17'!G17+'Jun-17'!E17</f>
        <v>0</v>
      </c>
      <c r="H17" s="19">
        <f>'May-17'!H17+'Jun-17'!F17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'May-17'!G18+'Jun-17'!E18</f>
        <v>0</v>
      </c>
      <c r="H18" s="19">
        <f>'May-17'!H18+'Jun-17'!F18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'May-17'!G20+'Jun-17'!E20</f>
        <v>0</v>
      </c>
      <c r="H20" s="19">
        <f>'May-17'!H20+'Jun-17'!F20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20:F20 E3:F17" name="Current Expens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'Jun-17'!G3+'Jul-17'!E3</f>
        <v>0</v>
      </c>
      <c r="H3" s="19">
        <f>'Jun-17'!H3+'Jul-17'!F3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'Jun-17'!G4+'Jul-17'!E4</f>
        <v>0</v>
      </c>
      <c r="H4" s="19">
        <f>'Jun-17'!H4+'Jul-17'!F4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'Jun-17'!G5+'Jul-17'!E5</f>
        <v>0</v>
      </c>
      <c r="H5" s="19">
        <f>'Jun-17'!H5+'Jul-17'!F5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'Jun-17'!G6+'Jul-17'!E6</f>
        <v>0</v>
      </c>
      <c r="H6" s="19">
        <f>'Jun-17'!H6+'Jul-17'!F6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'Jun-17'!G7+'Jul-17'!E7</f>
        <v>0</v>
      </c>
      <c r="H7" s="19">
        <f>'Jun-17'!H7+'Jul-17'!F7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'Jun-17'!G8+'Jul-17'!E8</f>
        <v>0</v>
      </c>
      <c r="H8" s="19">
        <f>'Jun-17'!H8+'Jul-17'!F8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'Jun-17'!G9+'Jul-17'!E9</f>
        <v>0</v>
      </c>
      <c r="H9" s="19">
        <f>'Jun-17'!H9+'Jul-17'!F9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'Jun-17'!G10+'Jul-17'!E10</f>
        <v>0</v>
      </c>
      <c r="H10" s="19">
        <f>'Jun-17'!H10+'Jul-17'!F10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'Jun-17'!G11+'Jul-17'!E11</f>
        <v>0</v>
      </c>
      <c r="H11" s="19">
        <f>'Jun-17'!H11+'Jul-17'!F11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'Jun-17'!G12+'Jul-17'!E12</f>
        <v>0</v>
      </c>
      <c r="H12" s="19">
        <f>'Jun-17'!H12+'Jul-17'!F12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'Jun-17'!G13+'Jul-17'!E13</f>
        <v>0</v>
      </c>
      <c r="H13" s="19">
        <f>'Jun-17'!H13+'Jul-17'!F13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'Jun-17'!G14+'Jul-17'!E14</f>
        <v>0</v>
      </c>
      <c r="H14" s="19">
        <f>'Jun-17'!H14+'Jul-17'!F14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'Jun-17'!G15+'Jul-17'!E15</f>
        <v>0</v>
      </c>
      <c r="H15" s="19">
        <f>'Jun-17'!H15+'Jul-17'!F15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'Jun-17'!G16+'Jul-17'!E16</f>
        <v>0</v>
      </c>
      <c r="H16" s="19">
        <f>'Jun-17'!H16+'Jul-17'!F16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'Jun-17'!G17+'Jul-17'!E17</f>
        <v>0</v>
      </c>
      <c r="H17" s="19">
        <f>'Jun-17'!H17+'Jul-17'!F17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'Jun-17'!G18+'Jul-17'!E18</f>
        <v>0</v>
      </c>
      <c r="H18" s="19">
        <f>'Jun-17'!H18+'Jul-17'!F18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'Jun-17'!G20+'Jul-17'!E20</f>
        <v>0</v>
      </c>
      <c r="H20" s="19">
        <f>'Jun-17'!H20+'Jul-17'!F20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'Jul-17'!G3+'Aug-17'!E3</f>
        <v>0</v>
      </c>
      <c r="H3" s="19">
        <f>'Jul-17'!H3+'Aug-17'!F3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'Jul-17'!G4+'Aug-17'!E4</f>
        <v>0</v>
      </c>
      <c r="H4" s="19">
        <f>'Jul-17'!H4+'Aug-17'!F4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'Jul-17'!G5+'Aug-17'!E5</f>
        <v>0</v>
      </c>
      <c r="H5" s="19">
        <f>'Jul-17'!H5+'Aug-17'!F5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'Jul-17'!G6+'Aug-17'!E6</f>
        <v>0</v>
      </c>
      <c r="H6" s="19">
        <f>'Jul-17'!H6+'Aug-17'!F6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'Jul-17'!G7+'Aug-17'!E7</f>
        <v>0</v>
      </c>
      <c r="H7" s="19">
        <f>'Jul-17'!H7+'Aug-17'!F7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'Jul-17'!G8+'Aug-17'!E8</f>
        <v>0</v>
      </c>
      <c r="H8" s="19">
        <f>'Jul-17'!H8+'Aug-17'!F8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'Jul-17'!G9+'Aug-17'!E9</f>
        <v>0</v>
      </c>
      <c r="H9" s="19">
        <f>'Jul-17'!H9+'Aug-17'!F9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'Jul-17'!G10+'Aug-17'!E10</f>
        <v>0</v>
      </c>
      <c r="H10" s="19">
        <f>'Jul-17'!H10+'Aug-17'!F10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'Jul-17'!G11+'Aug-17'!E11</f>
        <v>0</v>
      </c>
      <c r="H11" s="19">
        <f>'Jul-17'!H11+'Aug-17'!F11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'Jul-17'!G12+'Aug-17'!E12</f>
        <v>0</v>
      </c>
      <c r="H12" s="19">
        <f>'Jul-17'!H12+'Aug-17'!F12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'Jul-17'!G13+'Aug-17'!E13</f>
        <v>0</v>
      </c>
      <c r="H13" s="19">
        <f>'Jul-17'!H13+'Aug-17'!F13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'Jul-17'!G14+'Aug-17'!E14</f>
        <v>0</v>
      </c>
      <c r="H14" s="19">
        <f>'Jul-17'!H14+'Aug-17'!F14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'Jul-17'!G15+'Aug-17'!E15</f>
        <v>0</v>
      </c>
      <c r="H15" s="19">
        <f>'Jul-17'!H15+'Aug-17'!F15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'Jul-17'!G16+'Aug-17'!E16</f>
        <v>0</v>
      </c>
      <c r="H16" s="19">
        <f>'Jul-17'!H16+'Aug-17'!F16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'Jul-17'!G17+'Aug-17'!E17</f>
        <v>0</v>
      </c>
      <c r="H17" s="19">
        <f>'Jul-17'!H17+'Aug-17'!F17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'Jul-17'!G18+'Aug-17'!E18</f>
        <v>0</v>
      </c>
      <c r="H18" s="19">
        <f>'Jul-17'!H18+'Aug-17'!F18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'Jul-17'!G20+'Aug-17'!E20</f>
        <v>0</v>
      </c>
      <c r="H20" s="19">
        <f>'Jul-17'!H20+'Aug-17'!F20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'Aug-17'!G3+'Sep-17'!E3</f>
        <v>0</v>
      </c>
      <c r="H3" s="19">
        <f>'Aug-17'!H3+'Sep-17'!F3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'Aug-17'!G4+'Sep-17'!E4</f>
        <v>0</v>
      </c>
      <c r="H4" s="19">
        <f>'Aug-17'!H4+'Sep-17'!F4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'Aug-17'!G5+'Sep-17'!E5</f>
        <v>0</v>
      </c>
      <c r="H5" s="19">
        <f>'Aug-17'!H5+'Sep-17'!F5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'Aug-17'!G6+'Sep-17'!E6</f>
        <v>0</v>
      </c>
      <c r="H6" s="19">
        <f>'Aug-17'!H6+'Sep-17'!F6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'Aug-17'!G7+'Sep-17'!E7</f>
        <v>0</v>
      </c>
      <c r="H7" s="19">
        <f>'Aug-17'!H7+'Sep-17'!F7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'Aug-17'!G8+'Sep-17'!E8</f>
        <v>0</v>
      </c>
      <c r="H8" s="19">
        <f>'Aug-17'!H8+'Sep-17'!F8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'Aug-17'!G9+'Sep-17'!E9</f>
        <v>0</v>
      </c>
      <c r="H9" s="19">
        <f>'Aug-17'!H9+'Sep-17'!F9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'Aug-17'!G10+'Sep-17'!E10</f>
        <v>0</v>
      </c>
      <c r="H10" s="19">
        <f>'Aug-17'!H10+'Sep-17'!F10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'Aug-17'!G11+'Sep-17'!E11</f>
        <v>0</v>
      </c>
      <c r="H11" s="19">
        <f>'Aug-17'!H11+'Sep-17'!F11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'Aug-17'!G12+'Sep-17'!E12</f>
        <v>0</v>
      </c>
      <c r="H12" s="19">
        <f>'Aug-17'!H12+'Sep-17'!F12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'Aug-17'!G13+'Sep-17'!E13</f>
        <v>0</v>
      </c>
      <c r="H13" s="19">
        <f>'Aug-17'!H13+'Sep-17'!F13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'Aug-17'!G14+'Sep-17'!E14</f>
        <v>0</v>
      </c>
      <c r="H14" s="19">
        <f>'Aug-17'!H14+'Sep-17'!F14</f>
        <v>0</v>
      </c>
      <c r="I14" s="19">
        <f t="shared" si="0"/>
        <v>0</v>
      </c>
      <c r="J14" s="51" t="e">
        <f t="shared" si="2"/>
        <v>#DIV/0!</v>
      </c>
      <c r="K14" s="19">
        <f t="shared" si="1"/>
        <v>0</v>
      </c>
      <c r="L14" s="52" t="e">
        <f t="shared" si="3"/>
        <v>#DIV/0!</v>
      </c>
    </row>
    <row r="15" spans="1:12" s="4" customFormat="1" ht="36.75" customHeight="1" thickBot="1">
      <c r="A15" s="80"/>
      <c r="B15" s="43" t="s">
        <v>115</v>
      </c>
      <c r="C15" s="60">
        <f>'Jul-16'!C15</f>
        <v>0</v>
      </c>
      <c r="D15" s="64">
        <f>'Jul-16'!D15</f>
        <v>0</v>
      </c>
      <c r="E15" s="16"/>
      <c r="F15" s="17"/>
      <c r="G15" s="18">
        <f>'Aug-17'!G15+'Sep-17'!E15</f>
        <v>0</v>
      </c>
      <c r="H15" s="19">
        <f>'Aug-17'!H15+'Sep-17'!F15</f>
        <v>0</v>
      </c>
      <c r="I15" s="19">
        <f t="shared" si="0"/>
        <v>0</v>
      </c>
      <c r="J15" s="51" t="e">
        <f t="shared" si="2"/>
        <v>#DIV/0!</v>
      </c>
      <c r="K15" s="19">
        <f t="shared" si="1"/>
        <v>0</v>
      </c>
      <c r="L15" s="52" t="e">
        <f t="shared" si="3"/>
        <v>#DIV/0!</v>
      </c>
    </row>
    <row r="16" spans="1:12" s="4" customFormat="1" ht="36.75" customHeight="1" thickBot="1">
      <c r="A16" s="80"/>
      <c r="B16" s="40" t="s">
        <v>116</v>
      </c>
      <c r="C16" s="60">
        <f>'Jul-16'!C16</f>
        <v>0</v>
      </c>
      <c r="D16" s="64">
        <f>'Jul-16'!D16</f>
        <v>0</v>
      </c>
      <c r="E16" s="16"/>
      <c r="F16" s="17"/>
      <c r="G16" s="18">
        <f>'Aug-17'!G16+'Sep-17'!E16</f>
        <v>0</v>
      </c>
      <c r="H16" s="19">
        <f>'Aug-17'!H16+'Sep-17'!F16</f>
        <v>0</v>
      </c>
      <c r="I16" s="19">
        <f t="shared" si="0"/>
        <v>0</v>
      </c>
      <c r="J16" s="51" t="e">
        <f t="shared" si="2"/>
        <v>#DIV/0!</v>
      </c>
      <c r="K16" s="19">
        <f t="shared" si="1"/>
        <v>0</v>
      </c>
      <c r="L16" s="52" t="e">
        <f t="shared" si="3"/>
        <v>#DIV/0!</v>
      </c>
    </row>
    <row r="17" spans="1:12" s="4" customFormat="1" ht="36.75" customHeight="1" thickBot="1">
      <c r="A17" s="80"/>
      <c r="B17" s="43" t="s">
        <v>117</v>
      </c>
      <c r="C17" s="60">
        <f>'Jul-16'!C17</f>
        <v>0</v>
      </c>
      <c r="D17" s="64">
        <f>'Jul-16'!D17</f>
        <v>0</v>
      </c>
      <c r="E17" s="16"/>
      <c r="F17" s="17"/>
      <c r="G17" s="18">
        <f>'Aug-17'!G17+'Sep-17'!E17</f>
        <v>0</v>
      </c>
      <c r="H17" s="19">
        <f>'Aug-17'!H17+'Sep-17'!F17</f>
        <v>0</v>
      </c>
      <c r="I17" s="19">
        <f t="shared" si="0"/>
        <v>0</v>
      </c>
      <c r="J17" s="51" t="e">
        <f t="shared" si="2"/>
        <v>#DIV/0!</v>
      </c>
      <c r="K17" s="19">
        <f t="shared" si="1"/>
        <v>0</v>
      </c>
      <c r="L17" s="52" t="e">
        <f t="shared" si="3"/>
        <v>#DIV/0!</v>
      </c>
    </row>
    <row r="18" spans="1:12" s="4" customFormat="1" ht="36.75" customHeight="1" thickBot="1">
      <c r="A18" s="82"/>
      <c r="B18" s="43" t="s">
        <v>232</v>
      </c>
      <c r="C18" s="60">
        <f>'Jul-16'!C18</f>
        <v>0</v>
      </c>
      <c r="D18" s="64">
        <f>'Jul-16'!D18</f>
        <v>0</v>
      </c>
      <c r="E18" s="16"/>
      <c r="F18" s="17"/>
      <c r="G18" s="18">
        <f>'Aug-17'!G18+'Sep-17'!E18</f>
        <v>0</v>
      </c>
      <c r="H18" s="19">
        <f>'Aug-17'!H18+'Sep-17'!F18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'Aug-17'!G20+'Sep-17'!E20</f>
        <v>0</v>
      </c>
      <c r="H20" s="19">
        <f>'Aug-17'!H20+'Sep-17'!F20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5.xml><?xml version="1.0" encoding="utf-8"?>
<worksheet xmlns="http://schemas.openxmlformats.org/spreadsheetml/2006/main" xmlns:r="http://schemas.openxmlformats.org/officeDocument/2006/relationships">
  <sheetPr>
    <tabColor rgb="FF00B050"/>
  </sheetPr>
  <dimension ref="A3:L47"/>
  <sheetViews>
    <sheetView zoomScalePageLayoutView="0" workbookViewId="0" topLeftCell="A1">
      <selection activeCell="G9" sqref="G9"/>
    </sheetView>
  </sheetViews>
  <sheetFormatPr defaultColWidth="9.140625" defaultRowHeight="12.75"/>
  <cols>
    <col min="1" max="1" width="24.7109375" style="0" customWidth="1"/>
    <col min="2" max="2" width="21.7109375" style="0" customWidth="1"/>
    <col min="3" max="4" width="18.421875" style="0" customWidth="1"/>
    <col min="5" max="5" width="18.28125" style="0" customWidth="1"/>
  </cols>
  <sheetData>
    <row r="3" spans="1:5" ht="12.75">
      <c r="A3" s="487" t="s">
        <v>247</v>
      </c>
      <c r="B3" s="488"/>
      <c r="C3" s="488"/>
      <c r="D3" s="488"/>
      <c r="E3" s="489"/>
    </row>
    <row r="4" spans="1:5" ht="15" customHeight="1">
      <c r="A4" s="490"/>
      <c r="B4" s="491"/>
      <c r="C4" s="491"/>
      <c r="D4" s="491"/>
      <c r="E4" s="492"/>
    </row>
    <row r="5" spans="1:5" ht="12.75">
      <c r="A5" s="493" t="s">
        <v>204</v>
      </c>
      <c r="B5" s="494"/>
      <c r="C5" s="494"/>
      <c r="D5" s="494"/>
      <c r="E5" s="495"/>
    </row>
    <row r="6" spans="1:5" ht="12.75">
      <c r="A6" s="496"/>
      <c r="B6" s="494"/>
      <c r="C6" s="494"/>
      <c r="D6" s="494"/>
      <c r="E6" s="495"/>
    </row>
    <row r="7" spans="1:5" ht="12.75">
      <c r="A7" s="496"/>
      <c r="B7" s="494"/>
      <c r="C7" s="494"/>
      <c r="D7" s="494"/>
      <c r="E7" s="495"/>
    </row>
    <row r="8" spans="1:5" ht="12.75">
      <c r="A8" s="145"/>
      <c r="B8" s="146"/>
      <c r="C8" s="146"/>
      <c r="D8" s="146"/>
      <c r="E8" s="147"/>
    </row>
    <row r="9" spans="1:5" ht="12.75">
      <c r="A9" s="148" t="s">
        <v>65</v>
      </c>
      <c r="B9" s="149"/>
      <c r="C9" s="150" t="s">
        <v>66</v>
      </c>
      <c r="D9" s="149"/>
      <c r="E9" s="151"/>
    </row>
    <row r="10" spans="1:5" ht="15">
      <c r="A10" s="152" t="s">
        <v>67</v>
      </c>
      <c r="B10" s="153"/>
      <c r="C10" s="154"/>
      <c r="D10" s="153"/>
      <c r="E10" s="155"/>
    </row>
    <row r="11" spans="1:5" ht="12.75">
      <c r="A11" s="150" t="s">
        <v>68</v>
      </c>
      <c r="B11" s="149"/>
      <c r="C11" s="149"/>
      <c r="D11" s="149"/>
      <c r="E11" s="151"/>
    </row>
    <row r="12" spans="1:5" ht="12.75" customHeight="1">
      <c r="A12" s="156"/>
      <c r="B12" s="157"/>
      <c r="C12" s="157"/>
      <c r="D12" s="157"/>
      <c r="E12" s="158"/>
    </row>
    <row r="13" spans="1:5" ht="12.75">
      <c r="A13" s="159"/>
      <c r="B13" s="157"/>
      <c r="C13" s="157"/>
      <c r="D13" s="157"/>
      <c r="E13" s="158"/>
    </row>
    <row r="14" spans="1:11" ht="12.75">
      <c r="A14" s="159"/>
      <c r="B14" s="157"/>
      <c r="C14" s="157"/>
      <c r="D14" s="157"/>
      <c r="E14" s="158"/>
      <c r="G14" s="538" t="s">
        <v>206</v>
      </c>
      <c r="H14" s="538"/>
      <c r="I14" s="538"/>
      <c r="J14" s="538"/>
      <c r="K14" s="538"/>
    </row>
    <row r="15" spans="1:11" ht="12.75">
      <c r="A15" s="160"/>
      <c r="B15" s="161"/>
      <c r="C15" s="161"/>
      <c r="D15" s="161"/>
      <c r="E15" s="162"/>
      <c r="G15" s="538"/>
      <c r="H15" s="538"/>
      <c r="I15" s="538"/>
      <c r="J15" s="538"/>
      <c r="K15" s="538"/>
    </row>
    <row r="16" spans="1:11" ht="12.75">
      <c r="A16" s="163" t="s">
        <v>69</v>
      </c>
      <c r="B16" s="163" t="s">
        <v>103</v>
      </c>
      <c r="C16" s="164"/>
      <c r="D16" s="164"/>
      <c r="E16" s="164"/>
      <c r="G16" s="538"/>
      <c r="H16" s="538"/>
      <c r="I16" s="538"/>
      <c r="J16" s="538"/>
      <c r="K16" s="538"/>
    </row>
    <row r="17" spans="1:12" ht="17.25" customHeight="1">
      <c r="A17" s="165"/>
      <c r="B17" s="506"/>
      <c r="C17" s="507"/>
      <c r="D17" s="166" t="s">
        <v>70</v>
      </c>
      <c r="E17" s="167"/>
      <c r="G17" s="538"/>
      <c r="H17" s="538"/>
      <c r="I17" s="538"/>
      <c r="J17" s="538"/>
      <c r="K17" s="538"/>
      <c r="L17" s="105"/>
    </row>
    <row r="18" spans="1:12" ht="12.75">
      <c r="A18" s="168" t="s">
        <v>151</v>
      </c>
      <c r="B18" s="169"/>
      <c r="C18" s="168" t="s">
        <v>71</v>
      </c>
      <c r="D18" s="170"/>
      <c r="E18" s="171"/>
      <c r="G18" s="538"/>
      <c r="H18" s="538"/>
      <c r="I18" s="538"/>
      <c r="J18" s="538"/>
      <c r="K18" s="538"/>
      <c r="L18" s="105"/>
    </row>
    <row r="19" spans="1:12" ht="12.75">
      <c r="A19" s="172" t="s">
        <v>72</v>
      </c>
      <c r="B19" s="173" t="s">
        <v>73</v>
      </c>
      <c r="C19" s="172" t="s">
        <v>74</v>
      </c>
      <c r="D19" s="170"/>
      <c r="E19" s="174"/>
      <c r="G19" s="538"/>
      <c r="H19" s="538"/>
      <c r="I19" s="538"/>
      <c r="J19" s="538"/>
      <c r="K19" s="538"/>
      <c r="L19" s="105"/>
    </row>
    <row r="20" spans="1:12" ht="15">
      <c r="A20" s="175">
        <v>42552</v>
      </c>
      <c r="B20" s="175">
        <v>43100</v>
      </c>
      <c r="C20" s="176">
        <v>42826</v>
      </c>
      <c r="D20" s="508">
        <v>43008</v>
      </c>
      <c r="E20" s="509"/>
      <c r="G20" s="538"/>
      <c r="H20" s="538"/>
      <c r="I20" s="538"/>
      <c r="J20" s="538"/>
      <c r="K20" s="538"/>
      <c r="L20" s="105"/>
    </row>
    <row r="21" spans="1:12" ht="12.75">
      <c r="A21" s="177" t="s">
        <v>75</v>
      </c>
      <c r="B21" s="171"/>
      <c r="C21" s="178" t="s">
        <v>76</v>
      </c>
      <c r="D21" s="179" t="s">
        <v>77</v>
      </c>
      <c r="E21" s="178" t="s">
        <v>78</v>
      </c>
      <c r="G21" s="538"/>
      <c r="H21" s="538"/>
      <c r="I21" s="538"/>
      <c r="J21" s="538"/>
      <c r="K21" s="538"/>
      <c r="L21" s="105"/>
    </row>
    <row r="22" spans="1:12" ht="12.75">
      <c r="A22" s="180"/>
      <c r="B22" s="181"/>
      <c r="C22" s="182" t="s">
        <v>79</v>
      </c>
      <c r="D22" s="183" t="s">
        <v>80</v>
      </c>
      <c r="E22" s="184" t="s">
        <v>81</v>
      </c>
      <c r="G22" s="538"/>
      <c r="H22" s="538"/>
      <c r="I22" s="538"/>
      <c r="J22" s="538"/>
      <c r="K22" s="538"/>
      <c r="L22" s="105"/>
    </row>
    <row r="23" spans="1:12" ht="15.75" customHeight="1">
      <c r="A23" s="185" t="s">
        <v>82</v>
      </c>
      <c r="B23" s="186"/>
      <c r="C23" s="187">
        <f>'3.31.17 FFR'!E21</f>
        <v>0</v>
      </c>
      <c r="D23" s="187">
        <f>D24+D25</f>
        <v>0</v>
      </c>
      <c r="E23" s="187">
        <f>D23+C23</f>
        <v>0</v>
      </c>
      <c r="G23" s="538"/>
      <c r="H23" s="538"/>
      <c r="I23" s="538"/>
      <c r="J23" s="538"/>
      <c r="K23" s="538"/>
      <c r="L23" s="105"/>
    </row>
    <row r="24" spans="1:12" ht="15.75" customHeight="1">
      <c r="A24" s="188" t="s">
        <v>94</v>
      </c>
      <c r="B24" s="189"/>
      <c r="C24" s="190">
        <f>'3.31.17 FFR'!E22</f>
        <v>0</v>
      </c>
      <c r="D24" s="191">
        <f>'Sep-17'!F21+'Aug-17'!F21+'Jul-17'!F21+'Jun-17'!F21+'May-17'!F21+'Apr-17'!F21</f>
        <v>0</v>
      </c>
      <c r="E24" s="190">
        <f>D24+C24</f>
        <v>0</v>
      </c>
      <c r="G24" s="538"/>
      <c r="H24" s="538"/>
      <c r="I24" s="538"/>
      <c r="J24" s="538"/>
      <c r="K24" s="538"/>
      <c r="L24" s="105"/>
    </row>
    <row r="25" spans="1:12" ht="15.75" customHeight="1">
      <c r="A25" s="185" t="s">
        <v>95</v>
      </c>
      <c r="B25" s="192"/>
      <c r="C25" s="193">
        <f>'3.31.17 FFR'!E23</f>
        <v>0</v>
      </c>
      <c r="D25" s="191">
        <f>'Sep-17'!E21+'Aug-17'!E21+'Jul-17'!E21+'Jun-17'!E21+'May-17'!E21+'Apr-17'!E21</f>
        <v>0</v>
      </c>
      <c r="E25" s="190">
        <f>D25+C25</f>
        <v>0</v>
      </c>
      <c r="G25" s="538"/>
      <c r="H25" s="538"/>
      <c r="I25" s="538"/>
      <c r="J25" s="538"/>
      <c r="K25" s="538"/>
      <c r="L25" s="105"/>
    </row>
    <row r="26" spans="1:12" ht="15.75" customHeight="1">
      <c r="A26" s="185" t="s">
        <v>83</v>
      </c>
      <c r="B26" s="186"/>
      <c r="C26" s="194"/>
      <c r="D26" s="194"/>
      <c r="E26" s="187">
        <v>0</v>
      </c>
      <c r="G26" s="538"/>
      <c r="H26" s="538"/>
      <c r="I26" s="538"/>
      <c r="J26" s="538"/>
      <c r="K26" s="538"/>
      <c r="L26" s="105"/>
    </row>
    <row r="27" spans="1:12" ht="15.75" customHeight="1">
      <c r="A27" s="185" t="s">
        <v>84</v>
      </c>
      <c r="B27" s="186"/>
      <c r="C27" s="186"/>
      <c r="D27" s="186"/>
      <c r="E27" s="190">
        <v>0</v>
      </c>
      <c r="G27" s="538"/>
      <c r="H27" s="538"/>
      <c r="I27" s="538"/>
      <c r="J27" s="538"/>
      <c r="K27" s="538"/>
      <c r="L27" s="105"/>
    </row>
    <row r="28" spans="1:12" ht="15.75" customHeight="1">
      <c r="A28" s="185" t="s">
        <v>85</v>
      </c>
      <c r="B28" s="186"/>
      <c r="C28" s="186"/>
      <c r="D28" s="186"/>
      <c r="E28" s="190">
        <v>0</v>
      </c>
      <c r="G28" s="538"/>
      <c r="H28" s="538"/>
      <c r="I28" s="538"/>
      <c r="J28" s="538"/>
      <c r="K28" s="538"/>
      <c r="L28" s="105"/>
    </row>
    <row r="29" spans="1:11" ht="15.75" customHeight="1">
      <c r="A29" s="185" t="s">
        <v>150</v>
      </c>
      <c r="B29" s="186"/>
      <c r="C29" s="186"/>
      <c r="D29" s="186"/>
      <c r="E29" s="187">
        <f>E25</f>
        <v>0</v>
      </c>
      <c r="G29" s="538"/>
      <c r="H29" s="538"/>
      <c r="I29" s="538"/>
      <c r="J29" s="538"/>
      <c r="K29" s="538"/>
    </row>
    <row r="30" spans="1:11" ht="15.75" customHeight="1">
      <c r="A30" s="185" t="s">
        <v>86</v>
      </c>
      <c r="B30" s="186"/>
      <c r="C30" s="186"/>
      <c r="D30" s="186"/>
      <c r="E30" s="190">
        <f>'Jul-16'!C21</f>
        <v>75807</v>
      </c>
      <c r="G30" s="538"/>
      <c r="H30" s="538"/>
      <c r="I30" s="538"/>
      <c r="J30" s="538"/>
      <c r="K30" s="538"/>
    </row>
    <row r="31" spans="1:11" ht="15.75" customHeight="1">
      <c r="A31" s="185" t="s">
        <v>87</v>
      </c>
      <c r="B31" s="186"/>
      <c r="C31" s="186"/>
      <c r="D31" s="186"/>
      <c r="E31" s="187">
        <f>E30-E29</f>
        <v>75807</v>
      </c>
      <c r="G31" s="106"/>
      <c r="H31" s="106"/>
      <c r="I31" s="106"/>
      <c r="J31" s="106"/>
      <c r="K31" s="106"/>
    </row>
    <row r="32" spans="1:11" ht="12.75" customHeight="1">
      <c r="A32" s="516" t="s">
        <v>136</v>
      </c>
      <c r="B32" s="517"/>
      <c r="C32" s="517"/>
      <c r="D32" s="517"/>
      <c r="E32" s="518"/>
      <c r="G32" s="106"/>
      <c r="H32" s="106"/>
      <c r="I32" s="106"/>
      <c r="J32" s="106"/>
      <c r="K32" s="106"/>
    </row>
    <row r="33" spans="1:11" ht="12.75" customHeight="1">
      <c r="A33" s="519"/>
      <c r="B33" s="520"/>
      <c r="C33" s="520"/>
      <c r="D33" s="520"/>
      <c r="E33" s="511"/>
      <c r="G33" s="106"/>
      <c r="H33" s="106"/>
      <c r="I33" s="106"/>
      <c r="J33" s="106"/>
      <c r="K33" s="106"/>
    </row>
    <row r="34" spans="1:11" ht="12.75" customHeight="1">
      <c r="A34" s="519"/>
      <c r="B34" s="520"/>
      <c r="C34" s="520"/>
      <c r="D34" s="520"/>
      <c r="E34" s="511"/>
      <c r="G34" s="106"/>
      <c r="H34" s="106"/>
      <c r="I34" s="106"/>
      <c r="J34" s="106"/>
      <c r="K34" s="106"/>
    </row>
    <row r="35" spans="1:11" ht="12.75" customHeight="1">
      <c r="A35" s="512"/>
      <c r="B35" s="521"/>
      <c r="C35" s="521"/>
      <c r="D35" s="521"/>
      <c r="E35" s="513"/>
      <c r="G35" s="106"/>
      <c r="H35" s="106"/>
      <c r="I35" s="106"/>
      <c r="J35" s="106"/>
      <c r="K35" s="106"/>
    </row>
    <row r="36" spans="1:11" ht="12.75" customHeight="1">
      <c r="A36" s="150" t="s">
        <v>137</v>
      </c>
      <c r="B36" s="143"/>
      <c r="C36" s="143"/>
      <c r="D36" s="143"/>
      <c r="E36" s="144"/>
      <c r="G36" s="106"/>
      <c r="H36" s="106"/>
      <c r="I36" s="106"/>
      <c r="J36" s="106"/>
      <c r="K36" s="106"/>
    </row>
    <row r="37" spans="1:11" ht="12.75" customHeight="1">
      <c r="A37" s="195" t="s">
        <v>96</v>
      </c>
      <c r="B37" s="196"/>
      <c r="C37" s="196"/>
      <c r="D37" s="196"/>
      <c r="E37" s="197"/>
      <c r="G37" s="106"/>
      <c r="H37" s="106"/>
      <c r="I37" s="106"/>
      <c r="J37" s="106"/>
      <c r="K37" s="106"/>
    </row>
    <row r="38" spans="1:11" ht="12.75" customHeight="1">
      <c r="A38" s="198" t="s">
        <v>88</v>
      </c>
      <c r="B38" s="198" t="s">
        <v>89</v>
      </c>
      <c r="C38" s="199"/>
      <c r="D38" s="198" t="s">
        <v>90</v>
      </c>
      <c r="E38" s="144"/>
      <c r="G38" s="106"/>
      <c r="H38" s="106"/>
      <c r="I38" s="106"/>
      <c r="J38" s="106"/>
      <c r="K38" s="106"/>
    </row>
    <row r="39" spans="1:11" ht="12.75" customHeight="1">
      <c r="A39" s="200"/>
      <c r="B39" s="510"/>
      <c r="C39" s="511"/>
      <c r="D39" s="201" t="s">
        <v>91</v>
      </c>
      <c r="E39" s="147"/>
      <c r="G39" s="106"/>
      <c r="H39" s="106"/>
      <c r="I39" s="106"/>
      <c r="J39" s="106"/>
      <c r="K39" s="106"/>
    </row>
    <row r="40" spans="1:5" ht="15">
      <c r="A40" s="202"/>
      <c r="B40" s="512"/>
      <c r="C40" s="513"/>
      <c r="D40" s="514"/>
      <c r="E40" s="515"/>
    </row>
    <row r="41" spans="1:5" ht="12.75">
      <c r="A41" s="201" t="s">
        <v>92</v>
      </c>
      <c r="B41" s="203"/>
      <c r="C41" s="203"/>
      <c r="D41" s="201" t="s">
        <v>93</v>
      </c>
      <c r="E41" s="147"/>
    </row>
    <row r="42" spans="1:5" ht="27.75" customHeight="1">
      <c r="A42" s="204"/>
      <c r="B42" s="205"/>
      <c r="C42" s="205"/>
      <c r="D42" s="206"/>
      <c r="E42" s="207"/>
    </row>
    <row r="43" spans="1:5" ht="12.75">
      <c r="A43" s="132"/>
      <c r="B43" s="132"/>
      <c r="C43" s="130"/>
      <c r="D43" s="132"/>
      <c r="E43" s="133"/>
    </row>
    <row r="44" spans="1:5" ht="12.75">
      <c r="A44" s="134"/>
      <c r="B44" s="543"/>
      <c r="C44" s="544"/>
      <c r="D44" s="135"/>
      <c r="E44" s="136"/>
    </row>
    <row r="45" spans="1:5" ht="15">
      <c r="A45" s="137"/>
      <c r="B45" s="544"/>
      <c r="C45" s="544"/>
      <c r="D45" s="545"/>
      <c r="E45" s="546"/>
    </row>
    <row r="46" spans="1:5" ht="12.75">
      <c r="A46" s="135"/>
      <c r="B46" s="131"/>
      <c r="C46" s="131"/>
      <c r="D46" s="135"/>
      <c r="E46" s="136"/>
    </row>
    <row r="47" spans="1:5" ht="15.75">
      <c r="A47" s="138"/>
      <c r="B47" s="138"/>
      <c r="C47" s="138"/>
      <c r="D47" s="139"/>
      <c r="E47" s="138"/>
    </row>
  </sheetData>
  <sheetProtection selectLockedCells="1"/>
  <protectedRanges>
    <protectedRange password="CACB" sqref="C45:E45 A47:E47 A44:C45" name="FSR"/>
    <protectedRange password="CACB" sqref="A12:E15 E17 A39:C40 C40:E40 A42:E42" name="FSR_1"/>
  </protectedRanges>
  <mergeCells count="10">
    <mergeCell ref="A3:E4"/>
    <mergeCell ref="A5:E7"/>
    <mergeCell ref="G14:K30"/>
    <mergeCell ref="B17:C17"/>
    <mergeCell ref="D20:E20"/>
    <mergeCell ref="B44:C45"/>
    <mergeCell ref="D45:E45"/>
    <mergeCell ref="A32:E35"/>
    <mergeCell ref="B39:C40"/>
    <mergeCell ref="D40:E40"/>
  </mergeCells>
  <printOptions/>
  <pageMargins left="0.25" right="0.25" top="0.5" bottom="0.5" header="0.5" footer="0.5"/>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'Sep-17'!G3+'Oct-17'!E3</f>
        <v>0</v>
      </c>
      <c r="H3" s="19">
        <f>'Sep-17'!H3+'Oct-17'!F3</f>
        <v>0</v>
      </c>
      <c r="I3" s="19">
        <f aca="true" t="shared" si="0" ref="I3:I20">C3-G3</f>
        <v>30150</v>
      </c>
      <c r="J3" s="51">
        <f>I3/C3</f>
        <v>1</v>
      </c>
      <c r="K3" s="19">
        <f>D3-H3</f>
        <v>9500</v>
      </c>
      <c r="L3" s="52">
        <f>K3/D3</f>
        <v>1</v>
      </c>
    </row>
    <row r="4" spans="1:12" s="3" customFormat="1" ht="36.75" customHeight="1" thickBot="1">
      <c r="A4" s="466"/>
      <c r="B4" s="76" t="s">
        <v>25</v>
      </c>
      <c r="C4" s="60">
        <f>'Jul-16'!C4</f>
        <v>12688</v>
      </c>
      <c r="D4" s="64">
        <f>'Jul-16'!D4</f>
        <v>0</v>
      </c>
      <c r="E4" s="16"/>
      <c r="F4" s="17"/>
      <c r="G4" s="18">
        <f>'Sep-17'!G4+'Oct-17'!E4</f>
        <v>0</v>
      </c>
      <c r="H4" s="19">
        <f>'Sep-17'!H4+'Oct-17'!F4</f>
        <v>0</v>
      </c>
      <c r="I4" s="19">
        <f t="shared" si="0"/>
        <v>12688</v>
      </c>
      <c r="J4" s="51">
        <f aca="true" t="shared" si="1" ref="J4:J21">I4/C4</f>
        <v>1</v>
      </c>
      <c r="K4" s="19">
        <f>D4-H4</f>
        <v>0</v>
      </c>
      <c r="L4" s="52" t="e">
        <f aca="true" t="shared" si="2" ref="L4:L21">K4/D4</f>
        <v>#DIV/0!</v>
      </c>
    </row>
    <row r="5" spans="1:12" s="3" customFormat="1" ht="36.75" customHeight="1" thickBot="1">
      <c r="A5" s="466"/>
      <c r="B5" s="77" t="s">
        <v>26</v>
      </c>
      <c r="C5" s="60">
        <f>'Jul-16'!C5</f>
        <v>9096</v>
      </c>
      <c r="D5" s="64">
        <f>'Jul-16'!D5</f>
        <v>195</v>
      </c>
      <c r="E5" s="16"/>
      <c r="F5" s="17"/>
      <c r="G5" s="18">
        <f>'Sep-17'!G5+'Oct-17'!E5</f>
        <v>0</v>
      </c>
      <c r="H5" s="19">
        <f>'Sep-17'!H5+'Oct-17'!F5</f>
        <v>0</v>
      </c>
      <c r="I5" s="19">
        <f t="shared" si="0"/>
        <v>9096</v>
      </c>
      <c r="J5" s="51">
        <f t="shared" si="1"/>
        <v>1</v>
      </c>
      <c r="K5" s="19">
        <f aca="true" t="shared" si="3" ref="K5:K20">D5-H5</f>
        <v>195</v>
      </c>
      <c r="L5" s="52">
        <f t="shared" si="2"/>
        <v>1</v>
      </c>
    </row>
    <row r="6" spans="1:12" s="3" customFormat="1" ht="36.75" customHeight="1" thickBot="1">
      <c r="A6" s="466"/>
      <c r="B6" s="77" t="s">
        <v>27</v>
      </c>
      <c r="C6" s="60">
        <f>'Jul-16'!C6</f>
        <v>1500</v>
      </c>
      <c r="D6" s="64">
        <f>'Jul-16'!D6</f>
        <v>0</v>
      </c>
      <c r="E6" s="16"/>
      <c r="F6" s="17"/>
      <c r="G6" s="18">
        <f>'Sep-17'!G6+'Oct-17'!E6</f>
        <v>0</v>
      </c>
      <c r="H6" s="19">
        <f>'Sep-17'!H6+'Oct-17'!F6</f>
        <v>0</v>
      </c>
      <c r="I6" s="19">
        <f t="shared" si="0"/>
        <v>1500</v>
      </c>
      <c r="J6" s="51">
        <f t="shared" si="1"/>
        <v>1</v>
      </c>
      <c r="K6" s="19">
        <f t="shared" si="3"/>
        <v>0</v>
      </c>
      <c r="L6" s="52" t="e">
        <f t="shared" si="2"/>
        <v>#DIV/0!</v>
      </c>
    </row>
    <row r="7" spans="1:12" s="3" customFormat="1" ht="36.75" customHeight="1" thickBot="1">
      <c r="A7" s="44"/>
      <c r="B7" s="77" t="s">
        <v>28</v>
      </c>
      <c r="C7" s="60">
        <f>'Jul-16'!C7</f>
        <v>0</v>
      </c>
      <c r="D7" s="64">
        <f>'Jul-16'!D7</f>
        <v>0</v>
      </c>
      <c r="E7" s="16"/>
      <c r="F7" s="17"/>
      <c r="G7" s="18">
        <f>'Sep-17'!G7+'Oct-17'!E7</f>
        <v>0</v>
      </c>
      <c r="H7" s="19">
        <f>'Sep-17'!H7+'Oct-17'!F7</f>
        <v>0</v>
      </c>
      <c r="I7" s="19">
        <f t="shared" si="0"/>
        <v>0</v>
      </c>
      <c r="J7" s="51" t="e">
        <f t="shared" si="1"/>
        <v>#DIV/0!</v>
      </c>
      <c r="K7" s="19">
        <f t="shared" si="3"/>
        <v>0</v>
      </c>
      <c r="L7" s="52" t="e">
        <f t="shared" si="2"/>
        <v>#DIV/0!</v>
      </c>
    </row>
    <row r="8" spans="1:12" s="3" customFormat="1" ht="36.75" customHeight="1" thickBot="1">
      <c r="A8" s="78"/>
      <c r="B8" s="77" t="s">
        <v>29</v>
      </c>
      <c r="C8" s="60">
        <f>'Jul-16'!C8</f>
        <v>1920</v>
      </c>
      <c r="D8" s="64">
        <f>'Jul-16'!D8</f>
        <v>0</v>
      </c>
      <c r="E8" s="16"/>
      <c r="F8" s="17"/>
      <c r="G8" s="18">
        <f>'Sep-17'!G8+'Oct-17'!E8</f>
        <v>0</v>
      </c>
      <c r="H8" s="19">
        <f>'Sep-17'!H8+'Oct-17'!F8</f>
        <v>0</v>
      </c>
      <c r="I8" s="19">
        <f t="shared" si="0"/>
        <v>1920</v>
      </c>
      <c r="J8" s="51">
        <f t="shared" si="1"/>
        <v>1</v>
      </c>
      <c r="K8" s="19">
        <f t="shared" si="3"/>
        <v>0</v>
      </c>
      <c r="L8" s="52" t="e">
        <f t="shared" si="2"/>
        <v>#DIV/0!</v>
      </c>
    </row>
    <row r="9" spans="1:12" s="3" customFormat="1" ht="36.75" customHeight="1" thickBot="1">
      <c r="A9" s="78"/>
      <c r="B9" s="79" t="s">
        <v>30</v>
      </c>
      <c r="C9" s="60">
        <f>'Jul-16'!C9</f>
        <v>0</v>
      </c>
      <c r="D9" s="64">
        <f>'Jul-16'!D9</f>
        <v>0</v>
      </c>
      <c r="E9" s="16"/>
      <c r="F9" s="17"/>
      <c r="G9" s="18">
        <f>'Sep-17'!G9+'Oct-17'!E9</f>
        <v>0</v>
      </c>
      <c r="H9" s="19">
        <f>'Sep-17'!H9+'Oct-17'!F9</f>
        <v>0</v>
      </c>
      <c r="I9" s="19">
        <f t="shared" si="0"/>
        <v>0</v>
      </c>
      <c r="J9" s="51" t="e">
        <f t="shared" si="1"/>
        <v>#DIV/0!</v>
      </c>
      <c r="K9" s="19">
        <f t="shared" si="3"/>
        <v>0</v>
      </c>
      <c r="L9" s="52" t="e">
        <f t="shared" si="2"/>
        <v>#DIV/0!</v>
      </c>
    </row>
    <row r="10" spans="1:12" s="3" customFormat="1" ht="36.75" customHeight="1" thickBot="1">
      <c r="A10" s="393"/>
      <c r="B10" s="77" t="s">
        <v>31</v>
      </c>
      <c r="C10" s="60">
        <f>'Jul-16'!C10</f>
        <v>0</v>
      </c>
      <c r="D10" s="64">
        <f>'Jul-16'!D10</f>
        <v>0</v>
      </c>
      <c r="E10" s="16"/>
      <c r="F10" s="17"/>
      <c r="G10" s="18">
        <f>'Sep-17'!G10+'Oct-17'!E10</f>
        <v>0</v>
      </c>
      <c r="H10" s="19">
        <f>'Sep-17'!H10+'Oct-17'!F10</f>
        <v>0</v>
      </c>
      <c r="I10" s="19">
        <f t="shared" si="0"/>
        <v>0</v>
      </c>
      <c r="J10" s="51" t="e">
        <f t="shared" si="1"/>
        <v>#DIV/0!</v>
      </c>
      <c r="K10" s="19">
        <f t="shared" si="3"/>
        <v>0</v>
      </c>
      <c r="L10" s="52" t="e">
        <f t="shared" si="2"/>
        <v>#DIV/0!</v>
      </c>
    </row>
    <row r="11" spans="1:12" s="3" customFormat="1" ht="36.75" customHeight="1" thickBot="1">
      <c r="A11" s="393"/>
      <c r="B11" s="77" t="s">
        <v>32</v>
      </c>
      <c r="C11" s="60">
        <f>'Jul-16'!C11</f>
        <v>0</v>
      </c>
      <c r="D11" s="64">
        <f>'Jul-16'!D11</f>
        <v>0</v>
      </c>
      <c r="E11" s="16"/>
      <c r="F11" s="17"/>
      <c r="G11" s="18">
        <f>'Sep-17'!G11+'Oct-17'!E11</f>
        <v>0</v>
      </c>
      <c r="H11" s="19">
        <f>'Sep-17'!H11+'Oct-17'!F11</f>
        <v>0</v>
      </c>
      <c r="I11" s="19">
        <f t="shared" si="0"/>
        <v>0</v>
      </c>
      <c r="J11" s="51" t="e">
        <f t="shared" si="1"/>
        <v>#DIV/0!</v>
      </c>
      <c r="K11" s="19">
        <f t="shared" si="3"/>
        <v>0</v>
      </c>
      <c r="L11" s="52" t="e">
        <f t="shared" si="2"/>
        <v>#DIV/0!</v>
      </c>
    </row>
    <row r="12" spans="1:12" s="3" customFormat="1" ht="36.75" customHeight="1" thickBot="1">
      <c r="A12" s="78"/>
      <c r="B12" s="77" t="s">
        <v>33</v>
      </c>
      <c r="C12" s="60">
        <f>'Jul-16'!C12</f>
        <v>0</v>
      </c>
      <c r="D12" s="64">
        <f>'Jul-16'!D12</f>
        <v>0</v>
      </c>
      <c r="E12" s="16"/>
      <c r="F12" s="17"/>
      <c r="G12" s="18">
        <f>'Sep-17'!G12+'Oct-17'!E12</f>
        <v>0</v>
      </c>
      <c r="H12" s="19">
        <f>'Sep-17'!H12+'Oct-17'!F12</f>
        <v>0</v>
      </c>
      <c r="I12" s="19">
        <f t="shared" si="0"/>
        <v>0</v>
      </c>
      <c r="J12" s="51" t="e">
        <f t="shared" si="1"/>
        <v>#DIV/0!</v>
      </c>
      <c r="K12" s="19">
        <f t="shared" si="3"/>
        <v>0</v>
      </c>
      <c r="L12" s="52" t="e">
        <f t="shared" si="2"/>
        <v>#DIV/0!</v>
      </c>
    </row>
    <row r="13" spans="1:12" s="3" customFormat="1" ht="36.75" customHeight="1" thickBot="1">
      <c r="A13" s="44"/>
      <c r="B13" s="77" t="s">
        <v>34</v>
      </c>
      <c r="C13" s="60">
        <f>'Jul-16'!C13</f>
        <v>468</v>
      </c>
      <c r="D13" s="64">
        <f>'Jul-16'!D13</f>
        <v>11520</v>
      </c>
      <c r="E13" s="16"/>
      <c r="F13" s="17"/>
      <c r="G13" s="18">
        <f>'Sep-17'!G13+'Oct-17'!E13</f>
        <v>0</v>
      </c>
      <c r="H13" s="19">
        <f>'Sep-17'!H13+'Oct-17'!F13</f>
        <v>0</v>
      </c>
      <c r="I13" s="19">
        <f t="shared" si="0"/>
        <v>468</v>
      </c>
      <c r="J13" s="51">
        <f t="shared" si="1"/>
        <v>1</v>
      </c>
      <c r="K13" s="19">
        <f t="shared" si="3"/>
        <v>11520</v>
      </c>
      <c r="L13" s="52">
        <f t="shared" si="2"/>
        <v>1</v>
      </c>
    </row>
    <row r="14" spans="1:12" s="4" customFormat="1" ht="36.75" customHeight="1" thickBot="1">
      <c r="A14" s="80"/>
      <c r="B14" s="43" t="s">
        <v>114</v>
      </c>
      <c r="C14" s="60">
        <f>'Jul-16'!C14</f>
        <v>0</v>
      </c>
      <c r="D14" s="64">
        <f>'Jul-16'!D14</f>
        <v>0</v>
      </c>
      <c r="E14" s="16"/>
      <c r="F14" s="17"/>
      <c r="G14" s="18">
        <f>'Sep-17'!G14+'Oct-17'!E14</f>
        <v>0</v>
      </c>
      <c r="H14" s="19">
        <f>'Sep-17'!H14+'Oct-17'!F14</f>
        <v>0</v>
      </c>
      <c r="I14" s="19">
        <f t="shared" si="0"/>
        <v>0</v>
      </c>
      <c r="J14" s="51" t="e">
        <f t="shared" si="1"/>
        <v>#DIV/0!</v>
      </c>
      <c r="K14" s="19">
        <f t="shared" si="3"/>
        <v>0</v>
      </c>
      <c r="L14" s="52" t="e">
        <f t="shared" si="2"/>
        <v>#DIV/0!</v>
      </c>
    </row>
    <row r="15" spans="1:12" s="4" customFormat="1" ht="36.75" customHeight="1" thickBot="1">
      <c r="A15" s="81"/>
      <c r="B15" s="43" t="s">
        <v>115</v>
      </c>
      <c r="C15" s="60">
        <f>'Jul-16'!C15</f>
        <v>0</v>
      </c>
      <c r="D15" s="64">
        <f>'Jul-16'!D15</f>
        <v>0</v>
      </c>
      <c r="E15" s="16"/>
      <c r="F15" s="17"/>
      <c r="G15" s="18">
        <f>'Sep-17'!G15+'Oct-17'!E15</f>
        <v>0</v>
      </c>
      <c r="H15" s="19">
        <f>'Sep-17'!H15+'Oct-17'!F15</f>
        <v>0</v>
      </c>
      <c r="I15" s="19">
        <f t="shared" si="0"/>
        <v>0</v>
      </c>
      <c r="J15" s="51" t="e">
        <f t="shared" si="1"/>
        <v>#DIV/0!</v>
      </c>
      <c r="K15" s="19">
        <f t="shared" si="3"/>
        <v>0</v>
      </c>
      <c r="L15" s="52" t="e">
        <f t="shared" si="2"/>
        <v>#DIV/0!</v>
      </c>
    </row>
    <row r="16" spans="1:12" s="4" customFormat="1" ht="36.75" customHeight="1" thickBot="1">
      <c r="A16" s="81"/>
      <c r="B16" s="40" t="s">
        <v>116</v>
      </c>
      <c r="C16" s="60">
        <f>'Jul-16'!C16</f>
        <v>0</v>
      </c>
      <c r="D16" s="64">
        <f>'Jul-16'!D16</f>
        <v>0</v>
      </c>
      <c r="E16" s="16"/>
      <c r="F16" s="17"/>
      <c r="G16" s="18">
        <f>'Sep-17'!G16+'Oct-17'!E16</f>
        <v>0</v>
      </c>
      <c r="H16" s="19">
        <f>'Sep-17'!H16+'Oct-17'!F16</f>
        <v>0</v>
      </c>
      <c r="I16" s="19">
        <f t="shared" si="0"/>
        <v>0</v>
      </c>
      <c r="J16" s="51" t="e">
        <f t="shared" si="1"/>
        <v>#DIV/0!</v>
      </c>
      <c r="K16" s="19">
        <f t="shared" si="3"/>
        <v>0</v>
      </c>
      <c r="L16" s="52" t="e">
        <f t="shared" si="2"/>
        <v>#DIV/0!</v>
      </c>
    </row>
    <row r="17" spans="1:12" s="4" customFormat="1" ht="36.75" customHeight="1" thickBot="1">
      <c r="A17" s="81"/>
      <c r="B17" s="43" t="s">
        <v>117</v>
      </c>
      <c r="C17" s="60">
        <f>'Jul-16'!C17</f>
        <v>0</v>
      </c>
      <c r="D17" s="64">
        <f>'Jul-16'!D17</f>
        <v>0</v>
      </c>
      <c r="E17" s="16"/>
      <c r="F17" s="17"/>
      <c r="G17" s="18">
        <f>'Sep-17'!G17+'Oct-17'!E17</f>
        <v>0</v>
      </c>
      <c r="H17" s="19">
        <f>'Sep-17'!H17+'Oct-17'!F17</f>
        <v>0</v>
      </c>
      <c r="I17" s="19">
        <f t="shared" si="0"/>
        <v>0</v>
      </c>
      <c r="J17" s="51" t="e">
        <f t="shared" si="1"/>
        <v>#DIV/0!</v>
      </c>
      <c r="K17" s="19">
        <f t="shared" si="3"/>
        <v>0</v>
      </c>
      <c r="L17" s="52" t="e">
        <f t="shared" si="2"/>
        <v>#DIV/0!</v>
      </c>
    </row>
    <row r="18" spans="1:12" s="4" customFormat="1" ht="36.75" customHeight="1" thickBot="1">
      <c r="A18" s="128"/>
      <c r="B18" s="43" t="s">
        <v>232</v>
      </c>
      <c r="C18" s="60">
        <f>'Jul-16'!C18</f>
        <v>0</v>
      </c>
      <c r="D18" s="64">
        <f>'Jul-16'!D18</f>
        <v>0</v>
      </c>
      <c r="E18" s="16"/>
      <c r="F18" s="17"/>
      <c r="G18" s="18">
        <f>'Sep-17'!G18+'Oct-17'!E18</f>
        <v>0</v>
      </c>
      <c r="H18" s="19">
        <f>'Sep-17'!H18+'Oct-17'!F18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'Sep-17'!G20+'Oct-17'!E20</f>
        <v>0</v>
      </c>
      <c r="H20" s="19">
        <f>'Sep-17'!H20+'Oct-17'!F20</f>
        <v>0</v>
      </c>
      <c r="I20" s="19">
        <f t="shared" si="0"/>
        <v>19985</v>
      </c>
      <c r="J20" s="51">
        <f t="shared" si="1"/>
        <v>1</v>
      </c>
      <c r="K20" s="19">
        <f t="shared" si="3"/>
        <v>6311</v>
      </c>
      <c r="L20" s="52">
        <f t="shared" si="2"/>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1"/>
        <v>1</v>
      </c>
      <c r="K21" s="91">
        <f>SUM(K19:K20)</f>
        <v>27526</v>
      </c>
      <c r="L21" s="111">
        <f t="shared" si="2"/>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6" sqref="E16"/>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73"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'Oct-17'!G3+'Nov-17'!E3</f>
        <v>0</v>
      </c>
      <c r="H3" s="19">
        <f>'Oct-17'!H3+'Nov-17'!F3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'Oct-17'!G4+'Nov-17'!E4</f>
        <v>0</v>
      </c>
      <c r="H4" s="19">
        <f>'Oct-17'!H4+'Nov-17'!F4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'Oct-17'!G5+'Nov-17'!E5</f>
        <v>0</v>
      </c>
      <c r="H5" s="19">
        <f>'Oct-17'!H5+'Nov-17'!F5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'Oct-17'!G6+'Nov-17'!E6</f>
        <v>0</v>
      </c>
      <c r="H6" s="19">
        <f>'Oct-17'!H6+'Nov-17'!F6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'Oct-17'!G7+'Nov-17'!E7</f>
        <v>0</v>
      </c>
      <c r="H7" s="19">
        <f>'Oct-17'!H7+'Nov-17'!F7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'Oct-17'!G8+'Nov-17'!E8</f>
        <v>0</v>
      </c>
      <c r="H8" s="19">
        <f>'Oct-17'!H8+'Nov-17'!F8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'Oct-17'!G9+'Nov-17'!E9</f>
        <v>0</v>
      </c>
      <c r="H9" s="19">
        <f>'Oct-17'!H9+'Nov-17'!F9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'Oct-17'!G10+'Nov-17'!E10</f>
        <v>0</v>
      </c>
      <c r="H10" s="19">
        <f>'Oct-17'!H10+'Nov-17'!F10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'Oct-17'!G11+'Nov-17'!E11</f>
        <v>0</v>
      </c>
      <c r="H11" s="19">
        <f>'Oct-17'!H11+'Nov-17'!F11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'Oct-17'!G12+'Nov-17'!E12</f>
        <v>0</v>
      </c>
      <c r="H12" s="19">
        <f>'Oct-17'!H12+'Nov-17'!F12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'Oct-17'!G13+'Nov-17'!E13</f>
        <v>0</v>
      </c>
      <c r="H13" s="19">
        <f>'Oct-17'!H13+'Nov-17'!F13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'Oct-17'!G14+'Nov-17'!E14</f>
        <v>0</v>
      </c>
      <c r="H14" s="19">
        <f>'Oct-17'!H14+'Nov-17'!F14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'Oct-17'!G15+'Nov-17'!E15</f>
        <v>0</v>
      </c>
      <c r="H15" s="19">
        <f>'Oct-17'!H15+'Nov-17'!F15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'Oct-17'!G16+'Nov-17'!E16</f>
        <v>0</v>
      </c>
      <c r="H16" s="19">
        <f>'Oct-17'!H16+'Nov-17'!F16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'Oct-17'!G17+'Nov-17'!E17</f>
        <v>0</v>
      </c>
      <c r="H17" s="19">
        <f>'Oct-17'!H17+'Nov-17'!F17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'Oct-17'!G18+'Nov-17'!E18</f>
        <v>0</v>
      </c>
      <c r="H18" s="19">
        <f>'Oct-17'!H18+'Nov-17'!F18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'Oct-17'!G20+'Nov-17'!E20</f>
        <v>0</v>
      </c>
      <c r="H20" s="19">
        <f>'Oct-17'!H20+'Nov-17'!F20</f>
        <v>0</v>
      </c>
      <c r="I20" s="19">
        <f t="shared" si="0"/>
        <v>19985</v>
      </c>
      <c r="J20" s="51">
        <f t="shared" si="2"/>
        <v>1</v>
      </c>
      <c r="K20" s="19">
        <f t="shared" si="1"/>
        <v>6311</v>
      </c>
      <c r="L20" s="52">
        <f t="shared" si="3"/>
        <v>1</v>
      </c>
    </row>
    <row r="21" spans="1:12" s="4" customFormat="1" ht="36.75" customHeight="1" thickBot="1">
      <c r="A21" s="396" t="s">
        <v>120</v>
      </c>
      <c r="B21" s="397"/>
      <c r="C21" s="233">
        <f>SUM(C19:C20)</f>
        <v>75807</v>
      </c>
      <c r="D21" s="237">
        <f aca="true" t="shared" si="5" ref="D21:I21">SUM(D19:D20)</f>
        <v>27526</v>
      </c>
      <c r="E21" s="238">
        <f t="shared" si="5"/>
        <v>0</v>
      </c>
      <c r="F21" s="55">
        <f t="shared" si="5"/>
        <v>0</v>
      </c>
      <c r="G21" s="235">
        <f t="shared" si="5"/>
        <v>0</v>
      </c>
      <c r="H21" s="233">
        <f t="shared" si="5"/>
        <v>0</v>
      </c>
      <c r="I21" s="233">
        <f t="shared" si="5"/>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25" footer="0.2"/>
  <pageSetup fitToWidth="0" fitToHeight="1" orientation="landscape" scale="68" r:id="rId2"/>
  <headerFooter alignWithMargins="0">
    <oddHeader>&amp;LProgram Name:
Legal Applicant:
&amp;A</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00390625" style="70" customWidth="1"/>
    <col min="11" max="11" width="15.140625" style="2" customWidth="1"/>
    <col min="12" max="12" width="10.140625" style="70" customWidth="1"/>
    <col min="13" max="16384" width="30.8515625" style="2" customWidth="1"/>
  </cols>
  <sheetData>
    <row r="1" spans="1:12" ht="24.75" customHeight="1" thickBot="1" thickTop="1">
      <c r="A1" s="56" t="s">
        <v>17</v>
      </c>
      <c r="B1" s="74">
        <f>'Invoice Cover Page'!B17</f>
        <v>0</v>
      </c>
      <c r="C1" s="89" t="s">
        <v>18</v>
      </c>
      <c r="D1" s="36"/>
      <c r="E1" s="73" t="s">
        <v>36</v>
      </c>
      <c r="F1" s="112"/>
      <c r="G1" s="95" t="s">
        <v>19</v>
      </c>
      <c r="H1" s="90"/>
      <c r="I1" s="457" t="s">
        <v>139</v>
      </c>
      <c r="J1" s="458"/>
      <c r="K1" s="458"/>
      <c r="L1" s="459"/>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107" t="s">
        <v>113</v>
      </c>
    </row>
    <row r="3" spans="1:12" s="3" customFormat="1" ht="36.75" customHeight="1" thickBot="1">
      <c r="A3" s="394" t="s">
        <v>119</v>
      </c>
      <c r="B3" s="76" t="s">
        <v>24</v>
      </c>
      <c r="C3" s="60">
        <f>'Jul-16'!C3</f>
        <v>30150</v>
      </c>
      <c r="D3" s="64">
        <f>'Jul-16'!D3</f>
        <v>9500</v>
      </c>
      <c r="E3" s="16"/>
      <c r="F3" s="17"/>
      <c r="G3" s="18">
        <f>'Nov-17'!G3+'Dec-17'!E3</f>
        <v>0</v>
      </c>
      <c r="H3" s="19">
        <f>'Nov-17'!H3+'Dec-17'!F3</f>
        <v>0</v>
      </c>
      <c r="I3" s="19">
        <f aca="true" t="shared" si="0" ref="I3:I20">C3-G3</f>
        <v>30150</v>
      </c>
      <c r="J3" s="51">
        <f>I3/C3</f>
        <v>1</v>
      </c>
      <c r="K3" s="19">
        <f aca="true" t="shared" si="1" ref="K3:K20">D3-H3</f>
        <v>9500</v>
      </c>
      <c r="L3" s="52">
        <f>K3/D3</f>
        <v>1</v>
      </c>
    </row>
    <row r="4" spans="1:12" s="3" customFormat="1" ht="36.75" customHeight="1" thickBot="1">
      <c r="A4" s="466"/>
      <c r="B4" s="76" t="s">
        <v>25</v>
      </c>
      <c r="C4" s="60">
        <f>'Jul-16'!C4</f>
        <v>12688</v>
      </c>
      <c r="D4" s="64">
        <f>'Jul-16'!D4</f>
        <v>0</v>
      </c>
      <c r="E4" s="16"/>
      <c r="F4" s="17"/>
      <c r="G4" s="18">
        <f>'Nov-17'!G4+'Dec-17'!E4</f>
        <v>0</v>
      </c>
      <c r="H4" s="19">
        <f>'Nov-17'!H4+'Dec-17'!F4</f>
        <v>0</v>
      </c>
      <c r="I4" s="19">
        <f t="shared" si="0"/>
        <v>12688</v>
      </c>
      <c r="J4" s="51">
        <f aca="true" t="shared" si="2" ref="J4:J21">I4/C4</f>
        <v>1</v>
      </c>
      <c r="K4" s="19">
        <f t="shared" si="1"/>
        <v>0</v>
      </c>
      <c r="L4" s="52" t="e">
        <f aca="true" t="shared" si="3" ref="L4:L21">K4/D4</f>
        <v>#DIV/0!</v>
      </c>
    </row>
    <row r="5" spans="1:12" s="3" customFormat="1" ht="36.75" customHeight="1" thickBot="1">
      <c r="A5" s="466"/>
      <c r="B5" s="77" t="s">
        <v>26</v>
      </c>
      <c r="C5" s="60">
        <f>'Jul-16'!C5</f>
        <v>9096</v>
      </c>
      <c r="D5" s="64">
        <f>'Jul-16'!D5</f>
        <v>195</v>
      </c>
      <c r="E5" s="16"/>
      <c r="F5" s="17"/>
      <c r="G5" s="18">
        <f>'Nov-17'!G5+'Dec-17'!E5</f>
        <v>0</v>
      </c>
      <c r="H5" s="19">
        <f>'Nov-17'!H5+'Dec-17'!F5</f>
        <v>0</v>
      </c>
      <c r="I5" s="19">
        <f t="shared" si="0"/>
        <v>9096</v>
      </c>
      <c r="J5" s="51">
        <f t="shared" si="2"/>
        <v>1</v>
      </c>
      <c r="K5" s="19">
        <f t="shared" si="1"/>
        <v>195</v>
      </c>
      <c r="L5" s="52">
        <f t="shared" si="3"/>
        <v>1</v>
      </c>
    </row>
    <row r="6" spans="1:12" s="3" customFormat="1" ht="36.75" customHeight="1" thickBot="1">
      <c r="A6" s="466"/>
      <c r="B6" s="77" t="s">
        <v>27</v>
      </c>
      <c r="C6" s="60">
        <f>'Jul-16'!C6</f>
        <v>1500</v>
      </c>
      <c r="D6" s="64">
        <f>'Jul-16'!D6</f>
        <v>0</v>
      </c>
      <c r="E6" s="16"/>
      <c r="F6" s="17"/>
      <c r="G6" s="18">
        <f>'Nov-17'!G6+'Dec-17'!E6</f>
        <v>0</v>
      </c>
      <c r="H6" s="19">
        <f>'Nov-17'!H6+'Dec-17'!F6</f>
        <v>0</v>
      </c>
      <c r="I6" s="19">
        <f t="shared" si="0"/>
        <v>1500</v>
      </c>
      <c r="J6" s="51">
        <f t="shared" si="2"/>
        <v>1</v>
      </c>
      <c r="K6" s="19">
        <f t="shared" si="1"/>
        <v>0</v>
      </c>
      <c r="L6" s="52" t="e">
        <f t="shared" si="3"/>
        <v>#DIV/0!</v>
      </c>
    </row>
    <row r="7" spans="1:12" s="3" customFormat="1" ht="36.75" customHeight="1" thickBot="1">
      <c r="A7" s="44"/>
      <c r="B7" s="77" t="s">
        <v>28</v>
      </c>
      <c r="C7" s="60">
        <f>'Jul-16'!C7</f>
        <v>0</v>
      </c>
      <c r="D7" s="64">
        <f>'Jul-16'!D7</f>
        <v>0</v>
      </c>
      <c r="E7" s="16"/>
      <c r="F7" s="17"/>
      <c r="G7" s="18">
        <f>'Nov-17'!G7+'Dec-17'!E7</f>
        <v>0</v>
      </c>
      <c r="H7" s="19">
        <f>'Nov-17'!H7+'Dec-17'!F7</f>
        <v>0</v>
      </c>
      <c r="I7" s="19">
        <f t="shared" si="0"/>
        <v>0</v>
      </c>
      <c r="J7" s="51" t="e">
        <f t="shared" si="2"/>
        <v>#DIV/0!</v>
      </c>
      <c r="K7" s="19">
        <f t="shared" si="1"/>
        <v>0</v>
      </c>
      <c r="L7" s="52" t="e">
        <f t="shared" si="3"/>
        <v>#DIV/0!</v>
      </c>
    </row>
    <row r="8" spans="1:12" s="3" customFormat="1" ht="36.75" customHeight="1" thickBot="1">
      <c r="A8" s="78"/>
      <c r="B8" s="77" t="s">
        <v>29</v>
      </c>
      <c r="C8" s="60">
        <f>'Jul-16'!C8</f>
        <v>1920</v>
      </c>
      <c r="D8" s="64">
        <f>'Jul-16'!D8</f>
        <v>0</v>
      </c>
      <c r="E8" s="16"/>
      <c r="F8" s="17"/>
      <c r="G8" s="18">
        <f>'Nov-17'!G8+'Dec-17'!E8</f>
        <v>0</v>
      </c>
      <c r="H8" s="19">
        <f>'Nov-17'!H8+'Dec-17'!F8</f>
        <v>0</v>
      </c>
      <c r="I8" s="19">
        <f t="shared" si="0"/>
        <v>1920</v>
      </c>
      <c r="J8" s="51">
        <f t="shared" si="2"/>
        <v>1</v>
      </c>
      <c r="K8" s="19">
        <f t="shared" si="1"/>
        <v>0</v>
      </c>
      <c r="L8" s="52" t="e">
        <f t="shared" si="3"/>
        <v>#DIV/0!</v>
      </c>
    </row>
    <row r="9" spans="1:12" s="3" customFormat="1" ht="36.75" customHeight="1" thickBot="1">
      <c r="A9" s="78"/>
      <c r="B9" s="79" t="s">
        <v>30</v>
      </c>
      <c r="C9" s="60">
        <f>'Jul-16'!C9</f>
        <v>0</v>
      </c>
      <c r="D9" s="64">
        <f>'Jul-16'!D9</f>
        <v>0</v>
      </c>
      <c r="E9" s="16"/>
      <c r="F9" s="17"/>
      <c r="G9" s="18">
        <f>'Nov-17'!G9+'Dec-17'!E9</f>
        <v>0</v>
      </c>
      <c r="H9" s="19">
        <f>'Nov-17'!H9+'Dec-17'!F9</f>
        <v>0</v>
      </c>
      <c r="I9" s="19">
        <f t="shared" si="0"/>
        <v>0</v>
      </c>
      <c r="J9" s="51" t="e">
        <f t="shared" si="2"/>
        <v>#DIV/0!</v>
      </c>
      <c r="K9" s="19">
        <f t="shared" si="1"/>
        <v>0</v>
      </c>
      <c r="L9" s="52" t="e">
        <f t="shared" si="3"/>
        <v>#DIV/0!</v>
      </c>
    </row>
    <row r="10" spans="1:12" s="3" customFormat="1" ht="36.75" customHeight="1" thickBot="1">
      <c r="A10" s="393"/>
      <c r="B10" s="77" t="s">
        <v>31</v>
      </c>
      <c r="C10" s="60">
        <f>'Jul-16'!C10</f>
        <v>0</v>
      </c>
      <c r="D10" s="64">
        <f>'Jul-16'!D10</f>
        <v>0</v>
      </c>
      <c r="E10" s="16"/>
      <c r="F10" s="17"/>
      <c r="G10" s="18">
        <f>'Nov-17'!G10+'Dec-17'!E10</f>
        <v>0</v>
      </c>
      <c r="H10" s="19">
        <f>'Nov-17'!H10+'Dec-17'!F10</f>
        <v>0</v>
      </c>
      <c r="I10" s="19">
        <f t="shared" si="0"/>
        <v>0</v>
      </c>
      <c r="J10" s="51" t="e">
        <f t="shared" si="2"/>
        <v>#DIV/0!</v>
      </c>
      <c r="K10" s="19">
        <f t="shared" si="1"/>
        <v>0</v>
      </c>
      <c r="L10" s="52" t="e">
        <f t="shared" si="3"/>
        <v>#DIV/0!</v>
      </c>
    </row>
    <row r="11" spans="1:12" s="3" customFormat="1" ht="36.75" customHeight="1" thickBot="1">
      <c r="A11" s="393"/>
      <c r="B11" s="77" t="s">
        <v>32</v>
      </c>
      <c r="C11" s="60">
        <f>'Jul-16'!C11</f>
        <v>0</v>
      </c>
      <c r="D11" s="64">
        <f>'Jul-16'!D11</f>
        <v>0</v>
      </c>
      <c r="E11" s="16"/>
      <c r="F11" s="17"/>
      <c r="G11" s="18">
        <f>'Nov-17'!G11+'Dec-17'!E11</f>
        <v>0</v>
      </c>
      <c r="H11" s="19">
        <f>'Nov-17'!H11+'Dec-17'!F11</f>
        <v>0</v>
      </c>
      <c r="I11" s="19">
        <f t="shared" si="0"/>
        <v>0</v>
      </c>
      <c r="J11" s="51" t="e">
        <f t="shared" si="2"/>
        <v>#DIV/0!</v>
      </c>
      <c r="K11" s="19">
        <f t="shared" si="1"/>
        <v>0</v>
      </c>
      <c r="L11" s="52" t="e">
        <f t="shared" si="3"/>
        <v>#DIV/0!</v>
      </c>
    </row>
    <row r="12" spans="1:12" s="3" customFormat="1" ht="36.75" customHeight="1" thickBot="1">
      <c r="A12" s="78"/>
      <c r="B12" s="77" t="s">
        <v>33</v>
      </c>
      <c r="C12" s="60">
        <f>'Jul-16'!C12</f>
        <v>0</v>
      </c>
      <c r="D12" s="64">
        <f>'Jul-16'!D12</f>
        <v>0</v>
      </c>
      <c r="E12" s="16"/>
      <c r="F12" s="17"/>
      <c r="G12" s="18">
        <f>'Nov-17'!G12+'Dec-17'!E12</f>
        <v>0</v>
      </c>
      <c r="H12" s="19">
        <f>'Nov-17'!H12+'Dec-17'!F12</f>
        <v>0</v>
      </c>
      <c r="I12" s="19">
        <f t="shared" si="0"/>
        <v>0</v>
      </c>
      <c r="J12" s="51" t="e">
        <f t="shared" si="2"/>
        <v>#DIV/0!</v>
      </c>
      <c r="K12" s="19">
        <f t="shared" si="1"/>
        <v>0</v>
      </c>
      <c r="L12" s="52" t="e">
        <f t="shared" si="3"/>
        <v>#DIV/0!</v>
      </c>
    </row>
    <row r="13" spans="1:12" s="3" customFormat="1" ht="36.75" customHeight="1" thickBot="1">
      <c r="A13" s="44"/>
      <c r="B13" s="77" t="s">
        <v>34</v>
      </c>
      <c r="C13" s="60">
        <f>'Jul-16'!C13</f>
        <v>468</v>
      </c>
      <c r="D13" s="64">
        <f>'Jul-16'!D13</f>
        <v>11520</v>
      </c>
      <c r="E13" s="16"/>
      <c r="F13" s="17"/>
      <c r="G13" s="18">
        <f>'Nov-17'!G13+'Dec-17'!E13</f>
        <v>0</v>
      </c>
      <c r="H13" s="19">
        <f>'Nov-17'!H13+'Dec-17'!F13</f>
        <v>0</v>
      </c>
      <c r="I13" s="19">
        <f t="shared" si="0"/>
        <v>468</v>
      </c>
      <c r="J13" s="51">
        <f t="shared" si="2"/>
        <v>1</v>
      </c>
      <c r="K13" s="19">
        <f t="shared" si="1"/>
        <v>11520</v>
      </c>
      <c r="L13" s="52">
        <f t="shared" si="3"/>
        <v>1</v>
      </c>
    </row>
    <row r="14" spans="1:12" s="4" customFormat="1" ht="36.75" customHeight="1" thickBot="1">
      <c r="A14" s="80"/>
      <c r="B14" s="43" t="s">
        <v>114</v>
      </c>
      <c r="C14" s="60">
        <f>'Jul-16'!C14</f>
        <v>0</v>
      </c>
      <c r="D14" s="64">
        <f>'Jul-16'!D14</f>
        <v>0</v>
      </c>
      <c r="E14" s="16"/>
      <c r="F14" s="17"/>
      <c r="G14" s="18">
        <f>'Nov-17'!G14+'Dec-17'!E14</f>
        <v>0</v>
      </c>
      <c r="H14" s="19">
        <f>'Nov-17'!H14+'Dec-17'!F14</f>
        <v>0</v>
      </c>
      <c r="I14" s="19">
        <f t="shared" si="0"/>
        <v>0</v>
      </c>
      <c r="J14" s="51" t="e">
        <f t="shared" si="2"/>
        <v>#DIV/0!</v>
      </c>
      <c r="K14" s="19">
        <f t="shared" si="1"/>
        <v>0</v>
      </c>
      <c r="L14" s="52" t="e">
        <f t="shared" si="3"/>
        <v>#DIV/0!</v>
      </c>
    </row>
    <row r="15" spans="1:12" s="4" customFormat="1" ht="36.75" customHeight="1" thickBot="1">
      <c r="A15" s="81"/>
      <c r="B15" s="43" t="s">
        <v>115</v>
      </c>
      <c r="C15" s="60">
        <f>'Jul-16'!C15</f>
        <v>0</v>
      </c>
      <c r="D15" s="64">
        <f>'Jul-16'!D15</f>
        <v>0</v>
      </c>
      <c r="E15" s="16"/>
      <c r="F15" s="17"/>
      <c r="G15" s="18">
        <f>'Nov-17'!G15+'Dec-17'!E15</f>
        <v>0</v>
      </c>
      <c r="H15" s="19">
        <f>'Nov-17'!H15+'Dec-17'!F15</f>
        <v>0</v>
      </c>
      <c r="I15" s="19">
        <f t="shared" si="0"/>
        <v>0</v>
      </c>
      <c r="J15" s="51" t="e">
        <f t="shared" si="2"/>
        <v>#DIV/0!</v>
      </c>
      <c r="K15" s="19">
        <f t="shared" si="1"/>
        <v>0</v>
      </c>
      <c r="L15" s="52" t="e">
        <f t="shared" si="3"/>
        <v>#DIV/0!</v>
      </c>
    </row>
    <row r="16" spans="1:12" s="4" customFormat="1" ht="36.75" customHeight="1" thickBot="1">
      <c r="A16" s="81"/>
      <c r="B16" s="40" t="s">
        <v>116</v>
      </c>
      <c r="C16" s="60">
        <f>'Jul-16'!C16</f>
        <v>0</v>
      </c>
      <c r="D16" s="64">
        <f>'Jul-16'!D16</f>
        <v>0</v>
      </c>
      <c r="E16" s="16"/>
      <c r="F16" s="17"/>
      <c r="G16" s="18">
        <f>'Nov-17'!G16+'Dec-17'!E16</f>
        <v>0</v>
      </c>
      <c r="H16" s="19">
        <f>'Nov-17'!H16+'Dec-17'!F16</f>
        <v>0</v>
      </c>
      <c r="I16" s="19">
        <f t="shared" si="0"/>
        <v>0</v>
      </c>
      <c r="J16" s="51" t="e">
        <f t="shared" si="2"/>
        <v>#DIV/0!</v>
      </c>
      <c r="K16" s="19">
        <f t="shared" si="1"/>
        <v>0</v>
      </c>
      <c r="L16" s="52" t="e">
        <f t="shared" si="3"/>
        <v>#DIV/0!</v>
      </c>
    </row>
    <row r="17" spans="1:12" s="4" customFormat="1" ht="36.75" customHeight="1" thickBot="1">
      <c r="A17" s="81"/>
      <c r="B17" s="43" t="s">
        <v>117</v>
      </c>
      <c r="C17" s="60">
        <f>'Jul-16'!C17</f>
        <v>0</v>
      </c>
      <c r="D17" s="64">
        <f>'Jul-16'!D17</f>
        <v>0</v>
      </c>
      <c r="E17" s="16"/>
      <c r="F17" s="17"/>
      <c r="G17" s="18">
        <f>'Nov-17'!G17+'Dec-17'!E17</f>
        <v>0</v>
      </c>
      <c r="H17" s="19">
        <f>'Nov-17'!H17+'Dec-17'!F17</f>
        <v>0</v>
      </c>
      <c r="I17" s="19">
        <f t="shared" si="0"/>
        <v>0</v>
      </c>
      <c r="J17" s="51" t="e">
        <f t="shared" si="2"/>
        <v>#DIV/0!</v>
      </c>
      <c r="K17" s="19">
        <f t="shared" si="1"/>
        <v>0</v>
      </c>
      <c r="L17" s="52" t="e">
        <f t="shared" si="3"/>
        <v>#DIV/0!</v>
      </c>
    </row>
    <row r="18" spans="1:12" s="4" customFormat="1" ht="36.75" customHeight="1" thickBot="1">
      <c r="A18" s="128"/>
      <c r="B18" s="43" t="s">
        <v>232</v>
      </c>
      <c r="C18" s="60">
        <f>'Jul-16'!C18</f>
        <v>0</v>
      </c>
      <c r="D18" s="64">
        <f>'Jul-16'!D18</f>
        <v>0</v>
      </c>
      <c r="E18" s="16"/>
      <c r="F18" s="17"/>
      <c r="G18" s="18">
        <f>'Nov-17'!G18+'Dec-17'!E18</f>
        <v>0</v>
      </c>
      <c r="H18" s="19">
        <f>'Nov-17'!H18+'Dec-17'!F18</f>
        <v>0</v>
      </c>
      <c r="I18" s="19">
        <f>C18-G18</f>
        <v>0</v>
      </c>
      <c r="J18" s="51" t="e">
        <f>I18/C18</f>
        <v>#DIV/0!</v>
      </c>
      <c r="K18" s="19">
        <f>D18-H18</f>
        <v>0</v>
      </c>
      <c r="L18" s="52" t="e">
        <f>K18/D18</f>
        <v>#DIV/0!</v>
      </c>
    </row>
    <row r="19" spans="1:12" s="108"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131</v>
      </c>
      <c r="B20" s="359" t="s">
        <v>203</v>
      </c>
      <c r="C20" s="41">
        <f>'Jul-16'!C20</f>
        <v>19985</v>
      </c>
      <c r="D20" s="42">
        <f>'Jul-16'!D20</f>
        <v>6311</v>
      </c>
      <c r="E20" s="16"/>
      <c r="F20" s="17"/>
      <c r="G20" s="18">
        <f>'Nov-17'!G20+'Dec-17'!E20</f>
        <v>0</v>
      </c>
      <c r="H20" s="19">
        <f>'Nov-17'!H20+'Dec-17'!F20</f>
        <v>0</v>
      </c>
      <c r="I20" s="19">
        <f t="shared" si="0"/>
        <v>19985</v>
      </c>
      <c r="J20" s="51">
        <f t="shared" si="2"/>
        <v>1</v>
      </c>
      <c r="K20" s="19">
        <f t="shared" si="1"/>
        <v>6311</v>
      </c>
      <c r="L20" s="52">
        <f t="shared" si="3"/>
        <v>1</v>
      </c>
    </row>
    <row r="21" spans="1:12" s="4" customFormat="1" ht="36.75" customHeight="1" thickBot="1">
      <c r="A21" s="396" t="s">
        <v>120</v>
      </c>
      <c r="B21" s="397"/>
      <c r="C21" s="20">
        <f>'Jul-16'!C21</f>
        <v>75807</v>
      </c>
      <c r="D21" s="21">
        <f>'Jul-16'!D21</f>
        <v>27526</v>
      </c>
      <c r="E21" s="238">
        <f>SUM(E19:E20)</f>
        <v>0</v>
      </c>
      <c r="F21" s="55">
        <f>SUM(F19:F20)</f>
        <v>0</v>
      </c>
      <c r="G21" s="235">
        <f>SUM(G19:G20)</f>
        <v>0</v>
      </c>
      <c r="H21" s="233">
        <f>SUM(H19:H20)</f>
        <v>0</v>
      </c>
      <c r="I21" s="233">
        <f>SUM(I19:I20)</f>
        <v>75807</v>
      </c>
      <c r="J21" s="92">
        <f t="shared" si="2"/>
        <v>1</v>
      </c>
      <c r="K21" s="91">
        <f>SUM(K19:K20)</f>
        <v>27526</v>
      </c>
      <c r="L21" s="111">
        <f t="shared" si="3"/>
        <v>1</v>
      </c>
    </row>
    <row r="22" spans="1:12" s="4" customFormat="1" ht="36.75" customHeight="1" thickBot="1" thickTop="1">
      <c r="A22" s="242" t="s">
        <v>118</v>
      </c>
      <c r="B22" s="110" t="e">
        <f>H21/(H21+G21)</f>
        <v>#DIV/0!</v>
      </c>
      <c r="C22" s="476" t="s">
        <v>35</v>
      </c>
      <c r="D22" s="542"/>
      <c r="E22" s="141">
        <f>E21</f>
        <v>0</v>
      </c>
      <c r="F22" s="390" t="s">
        <v>130</v>
      </c>
      <c r="G22" s="465"/>
      <c r="H22" s="465"/>
      <c r="I22" s="465"/>
      <c r="J22" s="485"/>
      <c r="K22" s="485"/>
      <c r="L22" s="485"/>
    </row>
    <row r="23" spans="3:12" s="4" customFormat="1" ht="42.75" customHeight="1" thickTop="1">
      <c r="C23" s="5"/>
      <c r="D23" s="1"/>
      <c r="F23" s="6"/>
      <c r="J23" s="13"/>
      <c r="L23" s="13"/>
    </row>
    <row r="24" ht="12.75">
      <c r="D24" s="5"/>
    </row>
    <row r="27" ht="15">
      <c r="D27" s="8"/>
    </row>
  </sheetData>
  <sheetProtection password="ED2A" sheet="1" selectLockedCells="1"/>
  <protectedRanges>
    <protectedRange password="CACB" sqref="E18:F18" name="Current Expenses_3"/>
  </protectedRanges>
  <mergeCells count="7">
    <mergeCell ref="I1:L1"/>
    <mergeCell ref="A19:B19"/>
    <mergeCell ref="A21:B21"/>
    <mergeCell ref="F22:L22"/>
    <mergeCell ref="A3:A6"/>
    <mergeCell ref="C22:D22"/>
    <mergeCell ref="A10:A11"/>
  </mergeCells>
  <conditionalFormatting sqref="J1:J65536 L1:L65536">
    <cfRule type="cellIs" priority="4" dxfId="0" operator="lessThanOrEqual" stopIfTrue="1">
      <formula>-0.0999999999</formula>
    </cfRule>
  </conditionalFormatting>
  <conditionalFormatting sqref="J19 L19">
    <cfRule type="cellIs" priority="3"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75" bottom="0.14" header="0" footer="0.2"/>
  <pageSetup fitToWidth="0" fitToHeight="1" orientation="landscape" scale="68" r:id="rId2"/>
  <headerFooter alignWithMargins="0">
    <oddHeader>&amp;LProgram Name:
Legal Applicant:
&amp;A</oddHeader>
  </headerFooter>
  <drawing r:id="rId1"/>
</worksheet>
</file>

<file path=xl/worksheets/sheet29.xml><?xml version="1.0" encoding="utf-8"?>
<worksheet xmlns="http://schemas.openxmlformats.org/spreadsheetml/2006/main" xmlns:r="http://schemas.openxmlformats.org/officeDocument/2006/relationships">
  <sheetPr>
    <tabColor rgb="FF00B050"/>
  </sheetPr>
  <dimension ref="A1:K45"/>
  <sheetViews>
    <sheetView zoomScalePageLayoutView="0" workbookViewId="0" topLeftCell="A1">
      <selection activeCell="G35" sqref="G35"/>
    </sheetView>
  </sheetViews>
  <sheetFormatPr defaultColWidth="9.140625" defaultRowHeight="12.75"/>
  <cols>
    <col min="1" max="1" width="24.140625" style="0" customWidth="1"/>
    <col min="2" max="2" width="21.7109375" style="0" customWidth="1"/>
    <col min="3" max="4" width="18.421875" style="0" customWidth="1"/>
    <col min="5" max="5" width="18.28125" style="0" customWidth="1"/>
  </cols>
  <sheetData>
    <row r="1" spans="1:5" ht="12.75" customHeight="1">
      <c r="A1" s="487" t="s">
        <v>247</v>
      </c>
      <c r="B1" s="488"/>
      <c r="C1" s="488"/>
      <c r="D1" s="488"/>
      <c r="E1" s="489"/>
    </row>
    <row r="2" spans="1:5" ht="12.75" customHeight="1">
      <c r="A2" s="490"/>
      <c r="B2" s="491"/>
      <c r="C2" s="491"/>
      <c r="D2" s="491"/>
      <c r="E2" s="492"/>
    </row>
    <row r="3" spans="1:5" ht="12.75" customHeight="1">
      <c r="A3" s="493" t="s">
        <v>204</v>
      </c>
      <c r="B3" s="494"/>
      <c r="C3" s="494"/>
      <c r="D3" s="494"/>
      <c r="E3" s="495"/>
    </row>
    <row r="4" spans="1:5" ht="12.75" customHeight="1">
      <c r="A4" s="496"/>
      <c r="B4" s="494"/>
      <c r="C4" s="494"/>
      <c r="D4" s="494"/>
      <c r="E4" s="495"/>
    </row>
    <row r="5" spans="1:5" ht="12.75" customHeight="1">
      <c r="A5" s="496"/>
      <c r="B5" s="494"/>
      <c r="C5" s="494"/>
      <c r="D5" s="494"/>
      <c r="E5" s="495"/>
    </row>
    <row r="6" spans="1:5" ht="12.75">
      <c r="A6" s="145"/>
      <c r="B6" s="146"/>
      <c r="C6" s="146"/>
      <c r="D6" s="146"/>
      <c r="E6" s="147"/>
    </row>
    <row r="7" spans="1:5" ht="12.75">
      <c r="A7" s="148" t="s">
        <v>65</v>
      </c>
      <c r="B7" s="149"/>
      <c r="C7" s="150" t="s">
        <v>66</v>
      </c>
      <c r="D7" s="149"/>
      <c r="E7" s="151"/>
    </row>
    <row r="8" spans="1:5" ht="15">
      <c r="A8" s="152" t="s">
        <v>67</v>
      </c>
      <c r="B8" s="153"/>
      <c r="C8" s="154"/>
      <c r="D8" s="153"/>
      <c r="E8" s="155"/>
    </row>
    <row r="9" spans="1:5" ht="12.75">
      <c r="A9" s="150" t="s">
        <v>68</v>
      </c>
      <c r="B9" s="149"/>
      <c r="C9" s="149"/>
      <c r="D9" s="149"/>
      <c r="E9" s="151"/>
    </row>
    <row r="10" spans="1:5" ht="12.75" customHeight="1">
      <c r="A10" s="156"/>
      <c r="B10" s="157"/>
      <c r="C10" s="157"/>
      <c r="D10" s="157"/>
      <c r="E10" s="158"/>
    </row>
    <row r="11" spans="1:5" ht="12.75">
      <c r="A11" s="159"/>
      <c r="B11" s="157"/>
      <c r="C11" s="157"/>
      <c r="D11" s="157"/>
      <c r="E11" s="158"/>
    </row>
    <row r="12" spans="1:11" ht="12.75">
      <c r="A12" s="159"/>
      <c r="B12" s="157"/>
      <c r="C12" s="157"/>
      <c r="D12" s="157"/>
      <c r="E12" s="158"/>
      <c r="G12" s="538" t="s">
        <v>230</v>
      </c>
      <c r="H12" s="538"/>
      <c r="I12" s="538"/>
      <c r="J12" s="538"/>
      <c r="K12" s="538"/>
    </row>
    <row r="13" spans="1:11" ht="12.75">
      <c r="A13" s="160"/>
      <c r="B13" s="161"/>
      <c r="C13" s="161"/>
      <c r="D13" s="161"/>
      <c r="E13" s="162"/>
      <c r="G13" s="538"/>
      <c r="H13" s="538"/>
      <c r="I13" s="538"/>
      <c r="J13" s="538"/>
      <c r="K13" s="538"/>
    </row>
    <row r="14" spans="1:11" ht="12.75">
      <c r="A14" s="163" t="s">
        <v>69</v>
      </c>
      <c r="B14" s="163" t="s">
        <v>103</v>
      </c>
      <c r="C14" s="164"/>
      <c r="D14" s="164"/>
      <c r="E14" s="164"/>
      <c r="G14" s="538"/>
      <c r="H14" s="538"/>
      <c r="I14" s="538"/>
      <c r="J14" s="538"/>
      <c r="K14" s="538"/>
    </row>
    <row r="15" spans="1:11" ht="15.75">
      <c r="A15" s="165"/>
      <c r="B15" s="506"/>
      <c r="C15" s="507"/>
      <c r="D15" s="166" t="s">
        <v>104</v>
      </c>
      <c r="E15" s="167"/>
      <c r="G15" s="538"/>
      <c r="H15" s="538"/>
      <c r="I15" s="538"/>
      <c r="J15" s="538"/>
      <c r="K15" s="538"/>
    </row>
    <row r="16" spans="1:11" ht="12.75">
      <c r="A16" s="168" t="s">
        <v>151</v>
      </c>
      <c r="B16" s="169"/>
      <c r="C16" s="168" t="s">
        <v>71</v>
      </c>
      <c r="D16" s="170"/>
      <c r="E16" s="171"/>
      <c r="G16" s="538"/>
      <c r="H16" s="538"/>
      <c r="I16" s="538"/>
      <c r="J16" s="538"/>
      <c r="K16" s="538"/>
    </row>
    <row r="17" spans="1:11" ht="12.75">
      <c r="A17" s="172" t="s">
        <v>72</v>
      </c>
      <c r="B17" s="173" t="s">
        <v>73</v>
      </c>
      <c r="C17" s="172" t="s">
        <v>74</v>
      </c>
      <c r="D17" s="170"/>
      <c r="E17" s="174"/>
      <c r="G17" s="538"/>
      <c r="H17" s="538"/>
      <c r="I17" s="538"/>
      <c r="J17" s="538"/>
      <c r="K17" s="538"/>
    </row>
    <row r="18" spans="1:11" ht="15">
      <c r="A18" s="175">
        <v>42552</v>
      </c>
      <c r="B18" s="175">
        <v>43100</v>
      </c>
      <c r="C18" s="176">
        <v>43009</v>
      </c>
      <c r="D18" s="508">
        <v>43100</v>
      </c>
      <c r="E18" s="509"/>
      <c r="G18" s="538"/>
      <c r="H18" s="538"/>
      <c r="I18" s="538"/>
      <c r="J18" s="538"/>
      <c r="K18" s="538"/>
    </row>
    <row r="19" spans="1:11" ht="12.75">
      <c r="A19" s="177" t="s">
        <v>75</v>
      </c>
      <c r="B19" s="171"/>
      <c r="C19" s="178" t="s">
        <v>76</v>
      </c>
      <c r="D19" s="179" t="s">
        <v>77</v>
      </c>
      <c r="E19" s="178" t="s">
        <v>78</v>
      </c>
      <c r="G19" s="538"/>
      <c r="H19" s="538"/>
      <c r="I19" s="538"/>
      <c r="J19" s="538"/>
      <c r="K19" s="538"/>
    </row>
    <row r="20" spans="1:11" ht="12.75">
      <c r="A20" s="180"/>
      <c r="B20" s="181"/>
      <c r="C20" s="182" t="s">
        <v>79</v>
      </c>
      <c r="D20" s="183" t="s">
        <v>80</v>
      </c>
      <c r="E20" s="184" t="s">
        <v>81</v>
      </c>
      <c r="G20" s="538"/>
      <c r="H20" s="538"/>
      <c r="I20" s="538"/>
      <c r="J20" s="538"/>
      <c r="K20" s="538"/>
    </row>
    <row r="21" spans="1:11" ht="15">
      <c r="A21" s="185" t="s">
        <v>82</v>
      </c>
      <c r="B21" s="186"/>
      <c r="C21" s="187">
        <f>'9.30.17 FFR'!E23</f>
        <v>0</v>
      </c>
      <c r="D21" s="187">
        <f>D22+D23</f>
        <v>0</v>
      </c>
      <c r="E21" s="187">
        <f>D21+C21</f>
        <v>0</v>
      </c>
      <c r="G21" s="538"/>
      <c r="H21" s="538"/>
      <c r="I21" s="538"/>
      <c r="J21" s="538"/>
      <c r="K21" s="538"/>
    </row>
    <row r="22" spans="1:11" ht="15.75">
      <c r="A22" s="188" t="s">
        <v>94</v>
      </c>
      <c r="B22" s="189"/>
      <c r="C22" s="190">
        <f>'9.30.17 FFR'!E24:E24</f>
        <v>0</v>
      </c>
      <c r="D22" s="191">
        <f>'Dec-17'!F21+'Nov-17'!F21+'Oct-17'!F21</f>
        <v>0</v>
      </c>
      <c r="E22" s="190">
        <f>D22+C22</f>
        <v>0</v>
      </c>
      <c r="G22" s="538"/>
      <c r="H22" s="538"/>
      <c r="I22" s="538"/>
      <c r="J22" s="538"/>
      <c r="K22" s="538"/>
    </row>
    <row r="23" spans="1:11" ht="15.75">
      <c r="A23" s="185" t="s">
        <v>95</v>
      </c>
      <c r="B23" s="192"/>
      <c r="C23" s="193">
        <f>'9.30.17 FFR'!E25</f>
        <v>0</v>
      </c>
      <c r="D23" s="191">
        <f>'Dec-17'!E21+'Nov-17'!E21+'Oct-17'!E21</f>
        <v>0</v>
      </c>
      <c r="E23" s="190">
        <f>D23+C23</f>
        <v>0</v>
      </c>
      <c r="G23" s="538"/>
      <c r="H23" s="538"/>
      <c r="I23" s="538"/>
      <c r="J23" s="538"/>
      <c r="K23" s="538"/>
    </row>
    <row r="24" spans="1:11" ht="15">
      <c r="A24" s="185" t="s">
        <v>83</v>
      </c>
      <c r="B24" s="186"/>
      <c r="C24" s="194"/>
      <c r="D24" s="194"/>
      <c r="E24" s="187">
        <v>0</v>
      </c>
      <c r="G24" s="538"/>
      <c r="H24" s="538"/>
      <c r="I24" s="538"/>
      <c r="J24" s="538"/>
      <c r="K24" s="538"/>
    </row>
    <row r="25" spans="1:11" ht="15">
      <c r="A25" s="185" t="s">
        <v>84</v>
      </c>
      <c r="B25" s="186"/>
      <c r="C25" s="186"/>
      <c r="D25" s="186"/>
      <c r="E25" s="190">
        <v>0</v>
      </c>
      <c r="G25" s="538"/>
      <c r="H25" s="538"/>
      <c r="I25" s="538"/>
      <c r="J25" s="538"/>
      <c r="K25" s="538"/>
    </row>
    <row r="26" spans="1:11" ht="15">
      <c r="A26" s="185" t="s">
        <v>85</v>
      </c>
      <c r="B26" s="186"/>
      <c r="C26" s="186"/>
      <c r="D26" s="186"/>
      <c r="E26" s="190">
        <v>0</v>
      </c>
      <c r="G26" s="538"/>
      <c r="H26" s="538"/>
      <c r="I26" s="538"/>
      <c r="J26" s="538"/>
      <c r="K26" s="538"/>
    </row>
    <row r="27" spans="1:11" ht="15">
      <c r="A27" s="185" t="s">
        <v>150</v>
      </c>
      <c r="B27" s="186"/>
      <c r="C27" s="186"/>
      <c r="D27" s="186"/>
      <c r="E27" s="187">
        <f>E23</f>
        <v>0</v>
      </c>
      <c r="G27" s="538"/>
      <c r="H27" s="538"/>
      <c r="I27" s="538"/>
      <c r="J27" s="538"/>
      <c r="K27" s="538"/>
    </row>
    <row r="28" spans="1:11" ht="15">
      <c r="A28" s="185" t="s">
        <v>86</v>
      </c>
      <c r="B28" s="186"/>
      <c r="C28" s="186"/>
      <c r="D28" s="186"/>
      <c r="E28" s="190">
        <f>'Jul-16'!C21</f>
        <v>75807</v>
      </c>
      <c r="G28" s="538"/>
      <c r="H28" s="538"/>
      <c r="I28" s="538"/>
      <c r="J28" s="538"/>
      <c r="K28" s="538"/>
    </row>
    <row r="29" spans="1:5" ht="15">
      <c r="A29" s="185" t="s">
        <v>87</v>
      </c>
      <c r="B29" s="186"/>
      <c r="C29" s="186"/>
      <c r="D29" s="186"/>
      <c r="E29" s="187">
        <f>E28-E27</f>
        <v>75807</v>
      </c>
    </row>
    <row r="30" spans="1:5" ht="12.75">
      <c r="A30" s="516" t="s">
        <v>136</v>
      </c>
      <c r="B30" s="517"/>
      <c r="C30" s="517"/>
      <c r="D30" s="517"/>
      <c r="E30" s="518"/>
    </row>
    <row r="31" spans="1:5" ht="12.75">
      <c r="A31" s="519"/>
      <c r="B31" s="520"/>
      <c r="C31" s="520"/>
      <c r="D31" s="520"/>
      <c r="E31" s="511"/>
    </row>
    <row r="32" spans="1:5" ht="12.75">
      <c r="A32" s="519"/>
      <c r="B32" s="520"/>
      <c r="C32" s="520"/>
      <c r="D32" s="520"/>
      <c r="E32" s="511"/>
    </row>
    <row r="33" spans="1:5" ht="12.75">
      <c r="A33" s="512"/>
      <c r="B33" s="521"/>
      <c r="C33" s="521"/>
      <c r="D33" s="521"/>
      <c r="E33" s="513"/>
    </row>
    <row r="34" spans="1:5" ht="12.75">
      <c r="A34" s="150" t="s">
        <v>137</v>
      </c>
      <c r="B34" s="143"/>
      <c r="C34" s="143"/>
      <c r="D34" s="143"/>
      <c r="E34" s="144"/>
    </row>
    <row r="35" spans="1:5" ht="12.75">
      <c r="A35" s="195" t="s">
        <v>96</v>
      </c>
      <c r="B35" s="196"/>
      <c r="C35" s="196"/>
      <c r="D35" s="196"/>
      <c r="E35" s="197"/>
    </row>
    <row r="36" spans="1:5" ht="12.75">
      <c r="A36" s="198" t="s">
        <v>88</v>
      </c>
      <c r="B36" s="198" t="s">
        <v>89</v>
      </c>
      <c r="C36" s="199"/>
      <c r="D36" s="198" t="s">
        <v>90</v>
      </c>
      <c r="E36" s="144"/>
    </row>
    <row r="37" spans="1:5" ht="12.75">
      <c r="A37" s="200"/>
      <c r="B37" s="510"/>
      <c r="C37" s="511"/>
      <c r="D37" s="201" t="s">
        <v>91</v>
      </c>
      <c r="E37" s="147"/>
    </row>
    <row r="38" spans="1:5" ht="15">
      <c r="A38" s="202"/>
      <c r="B38" s="512"/>
      <c r="C38" s="513"/>
      <c r="D38" s="514"/>
      <c r="E38" s="515"/>
    </row>
    <row r="39" spans="1:5" ht="12.75">
      <c r="A39" s="201" t="s">
        <v>92</v>
      </c>
      <c r="B39" s="203"/>
      <c r="C39" s="203"/>
      <c r="D39" s="201" t="s">
        <v>93</v>
      </c>
      <c r="E39" s="147"/>
    </row>
    <row r="40" spans="1:5" ht="28.5" customHeight="1">
      <c r="A40" s="204"/>
      <c r="B40" s="205"/>
      <c r="C40" s="205"/>
      <c r="D40" s="206"/>
      <c r="E40" s="207"/>
    </row>
    <row r="41" spans="1:5" ht="12.75">
      <c r="A41" s="132"/>
      <c r="B41" s="132"/>
      <c r="C41" s="130"/>
      <c r="D41" s="132"/>
      <c r="E41" s="133"/>
    </row>
    <row r="42" spans="1:5" ht="12.75">
      <c r="A42" s="134"/>
      <c r="B42" s="543"/>
      <c r="C42" s="544"/>
      <c r="D42" s="135"/>
      <c r="E42" s="136"/>
    </row>
    <row r="43" spans="1:5" ht="15">
      <c r="A43" s="137"/>
      <c r="B43" s="544"/>
      <c r="C43" s="544"/>
      <c r="D43" s="545"/>
      <c r="E43" s="546"/>
    </row>
    <row r="44" spans="1:5" ht="12.75">
      <c r="A44" s="135"/>
      <c r="B44" s="131"/>
      <c r="C44" s="131"/>
      <c r="D44" s="135"/>
      <c r="E44" s="136"/>
    </row>
    <row r="45" spans="1:5" ht="15.75">
      <c r="A45" s="138"/>
      <c r="B45" s="138"/>
      <c r="C45" s="138"/>
      <c r="D45" s="139"/>
      <c r="E45" s="138"/>
    </row>
  </sheetData>
  <sheetProtection selectLockedCells="1"/>
  <protectedRanges>
    <protectedRange password="CACB" sqref="C43:E43 A45:E45 A42:C43" name="FSR"/>
    <protectedRange password="CACB" sqref="A10:E13 E15 A37:C38 C38:E38 A40:E40" name="FSR_1"/>
  </protectedRanges>
  <mergeCells count="10">
    <mergeCell ref="G12:K28"/>
    <mergeCell ref="A1:E2"/>
    <mergeCell ref="A3:E5"/>
    <mergeCell ref="B42:C43"/>
    <mergeCell ref="D43:E43"/>
    <mergeCell ref="B37:C38"/>
    <mergeCell ref="D38:E38"/>
    <mergeCell ref="A30:E33"/>
    <mergeCell ref="B15:C15"/>
    <mergeCell ref="D18:E18"/>
  </mergeCells>
  <printOptions/>
  <pageMargins left="0.25" right="0.2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M26"/>
  <sheetViews>
    <sheetView zoomScale="70" zoomScaleNormal="70" zoomScalePageLayoutView="0" workbookViewId="0" topLeftCell="A1">
      <selection activeCell="E8" sqref="E8"/>
    </sheetView>
  </sheetViews>
  <sheetFormatPr defaultColWidth="30.8515625" defaultRowHeight="12.75"/>
  <cols>
    <col min="1" max="1" width="28.00390625" style="2" customWidth="1"/>
    <col min="2" max="2" width="23.140625" style="12" customWidth="1"/>
    <col min="3" max="4" width="15.140625" style="7" customWidth="1"/>
    <col min="5" max="9" width="15.140625" style="2" customWidth="1"/>
    <col min="10" max="10" width="10.140625" style="2" customWidth="1"/>
    <col min="11" max="11" width="15.140625" style="2" customWidth="1"/>
    <col min="12" max="12" width="10.28125" style="2" customWidth="1"/>
    <col min="13" max="16384" width="30.8515625" style="2" customWidth="1"/>
  </cols>
  <sheetData>
    <row r="1" spans="1:12" ht="24.75" customHeight="1" thickBot="1" thickTop="1">
      <c r="A1" s="33" t="s">
        <v>17</v>
      </c>
      <c r="B1" s="34"/>
      <c r="C1" s="35" t="s">
        <v>18</v>
      </c>
      <c r="D1" s="36"/>
      <c r="E1" s="56" t="s">
        <v>36</v>
      </c>
      <c r="F1" s="57"/>
      <c r="G1" s="26" t="s">
        <v>19</v>
      </c>
      <c r="H1" s="27"/>
      <c r="I1" s="387" t="s">
        <v>139</v>
      </c>
      <c r="J1" s="388"/>
      <c r="K1" s="388"/>
      <c r="L1" s="389"/>
    </row>
    <row r="2" spans="1:12" s="3" customFormat="1" ht="33.75" customHeight="1" thickBot="1">
      <c r="A2" s="37" t="s">
        <v>20</v>
      </c>
      <c r="B2" s="15" t="s">
        <v>21</v>
      </c>
      <c r="C2" s="38" t="s">
        <v>22</v>
      </c>
      <c r="D2" s="39" t="s">
        <v>23</v>
      </c>
      <c r="E2" s="58" t="s">
        <v>22</v>
      </c>
      <c r="F2" s="59" t="s">
        <v>23</v>
      </c>
      <c r="G2" s="14" t="s">
        <v>22</v>
      </c>
      <c r="H2" s="15" t="s">
        <v>23</v>
      </c>
      <c r="I2" s="28" t="s">
        <v>22</v>
      </c>
      <c r="J2" s="53" t="s">
        <v>113</v>
      </c>
      <c r="K2" s="15" t="s">
        <v>23</v>
      </c>
      <c r="L2" s="52" t="s">
        <v>113</v>
      </c>
    </row>
    <row r="3" spans="1:12" s="3" customFormat="1" ht="36.75" customHeight="1" thickBot="1">
      <c r="A3" s="394" t="s">
        <v>124</v>
      </c>
      <c r="B3" s="40" t="s">
        <v>24</v>
      </c>
      <c r="C3" s="41">
        <v>87562</v>
      </c>
      <c r="D3" s="42">
        <v>100000</v>
      </c>
      <c r="E3" s="71">
        <v>8562.63</v>
      </c>
      <c r="F3" s="72">
        <v>4815.56</v>
      </c>
      <c r="G3" s="18">
        <f aca="true" t="shared" si="0" ref="G3:G17">E3</f>
        <v>8562.63</v>
      </c>
      <c r="H3" s="19">
        <f aca="true" t="shared" si="1" ref="H3:H17">F3</f>
        <v>4815.56</v>
      </c>
      <c r="I3" s="19">
        <f>Sample!C3-G3</f>
        <v>78999.37</v>
      </c>
      <c r="J3" s="51">
        <f>I3/C3</f>
        <v>0.9022106621593842</v>
      </c>
      <c r="K3" s="19">
        <f>Sample!D3-H3</f>
        <v>95184.44</v>
      </c>
      <c r="L3" s="52">
        <f>SUM(K3/D3)</f>
        <v>0.9518444</v>
      </c>
    </row>
    <row r="4" spans="1:12" s="3" customFormat="1" ht="36.75" customHeight="1" thickBot="1">
      <c r="A4" s="395"/>
      <c r="B4" s="40" t="s">
        <v>25</v>
      </c>
      <c r="C4" s="41">
        <v>23579</v>
      </c>
      <c r="D4" s="42">
        <v>30000</v>
      </c>
      <c r="E4" s="71">
        <v>1523.52</v>
      </c>
      <c r="F4" s="72">
        <v>563.21</v>
      </c>
      <c r="G4" s="18">
        <f t="shared" si="0"/>
        <v>1523.52</v>
      </c>
      <c r="H4" s="19">
        <f t="shared" si="1"/>
        <v>563.21</v>
      </c>
      <c r="I4" s="19">
        <f>Sample!C4-G4</f>
        <v>22055.48</v>
      </c>
      <c r="J4" s="51">
        <f aca="true" t="shared" si="2" ref="J4:J20">I4/C4</f>
        <v>0.9353865727978286</v>
      </c>
      <c r="K4" s="19">
        <f>Sample!D4-H4</f>
        <v>29436.79</v>
      </c>
      <c r="L4" s="52">
        <f aca="true" t="shared" si="3" ref="L4:L20">SUM(K4/D4)</f>
        <v>0.9812263333333333</v>
      </c>
    </row>
    <row r="5" spans="1:12" s="3" customFormat="1" ht="36.75" customHeight="1" thickBot="1">
      <c r="A5" s="395"/>
      <c r="B5" s="43" t="s">
        <v>26</v>
      </c>
      <c r="C5" s="41">
        <v>8523</v>
      </c>
      <c r="D5" s="42">
        <v>10000</v>
      </c>
      <c r="E5" s="71">
        <v>2566.55</v>
      </c>
      <c r="F5" s="72">
        <v>0</v>
      </c>
      <c r="G5" s="18">
        <f t="shared" si="0"/>
        <v>2566.55</v>
      </c>
      <c r="H5" s="19">
        <f t="shared" si="1"/>
        <v>0</v>
      </c>
      <c r="I5" s="19">
        <f>Sample!C5-G5</f>
        <v>5956.45</v>
      </c>
      <c r="J5" s="51">
        <f t="shared" si="2"/>
        <v>0.6988677695647072</v>
      </c>
      <c r="K5" s="19">
        <f>Sample!D5-H5</f>
        <v>10000</v>
      </c>
      <c r="L5" s="52">
        <f t="shared" si="3"/>
        <v>1</v>
      </c>
    </row>
    <row r="6" spans="1:12" s="3" customFormat="1" ht="36.75" customHeight="1" thickBot="1">
      <c r="A6" s="395"/>
      <c r="B6" s="43" t="s">
        <v>27</v>
      </c>
      <c r="C6" s="41">
        <v>2587</v>
      </c>
      <c r="D6" s="42">
        <v>3000</v>
      </c>
      <c r="E6" s="71">
        <v>556.12</v>
      </c>
      <c r="F6" s="72">
        <v>0</v>
      </c>
      <c r="G6" s="18">
        <f t="shared" si="0"/>
        <v>556.12</v>
      </c>
      <c r="H6" s="19">
        <f t="shared" si="1"/>
        <v>0</v>
      </c>
      <c r="I6" s="19">
        <f>Sample!C6-G6</f>
        <v>2030.88</v>
      </c>
      <c r="J6" s="51">
        <f t="shared" si="2"/>
        <v>0.7850328565906456</v>
      </c>
      <c r="K6" s="19">
        <f>Sample!D6-H6</f>
        <v>3000</v>
      </c>
      <c r="L6" s="52">
        <f t="shared" si="3"/>
        <v>1</v>
      </c>
    </row>
    <row r="7" spans="1:12" s="3" customFormat="1" ht="36.75" customHeight="1" thickBot="1">
      <c r="A7" s="44"/>
      <c r="B7" s="43" t="s">
        <v>28</v>
      </c>
      <c r="C7" s="41">
        <v>1</v>
      </c>
      <c r="D7" s="42">
        <v>1</v>
      </c>
      <c r="E7" s="71">
        <v>0</v>
      </c>
      <c r="F7" s="72">
        <v>0</v>
      </c>
      <c r="G7" s="18">
        <f t="shared" si="0"/>
        <v>0</v>
      </c>
      <c r="H7" s="19">
        <f t="shared" si="1"/>
        <v>0</v>
      </c>
      <c r="I7" s="19">
        <f>Sample!C7-G7</f>
        <v>1</v>
      </c>
      <c r="J7" s="51">
        <f t="shared" si="2"/>
        <v>1</v>
      </c>
      <c r="K7" s="19">
        <f>Sample!D7-H7</f>
        <v>1</v>
      </c>
      <c r="L7" s="52">
        <f t="shared" si="3"/>
        <v>1</v>
      </c>
    </row>
    <row r="8" spans="1:12" s="3" customFormat="1" ht="36.75" customHeight="1" thickBot="1">
      <c r="A8" s="44"/>
      <c r="B8" s="43" t="s">
        <v>29</v>
      </c>
      <c r="C8" s="41">
        <v>15456</v>
      </c>
      <c r="D8" s="42">
        <v>16000</v>
      </c>
      <c r="E8" s="71">
        <v>5463.57</v>
      </c>
      <c r="F8" s="72">
        <v>0</v>
      </c>
      <c r="G8" s="18">
        <f t="shared" si="0"/>
        <v>5463.57</v>
      </c>
      <c r="H8" s="19">
        <f t="shared" si="1"/>
        <v>0</v>
      </c>
      <c r="I8" s="19">
        <f>Sample!C8-G8</f>
        <v>9992.43</v>
      </c>
      <c r="J8" s="51">
        <f t="shared" si="2"/>
        <v>0.6465081521739131</v>
      </c>
      <c r="K8" s="19">
        <f>Sample!D8-H8</f>
        <v>16000</v>
      </c>
      <c r="L8" s="52">
        <f t="shared" si="3"/>
        <v>1</v>
      </c>
    </row>
    <row r="9" spans="1:12" s="3" customFormat="1" ht="36.75" customHeight="1" thickBot="1">
      <c r="A9" s="44"/>
      <c r="B9" s="45" t="s">
        <v>30</v>
      </c>
      <c r="C9" s="41">
        <v>18000</v>
      </c>
      <c r="D9" s="42">
        <v>18000</v>
      </c>
      <c r="E9" s="71">
        <v>5500</v>
      </c>
      <c r="F9" s="72">
        <v>0</v>
      </c>
      <c r="G9" s="18">
        <f t="shared" si="0"/>
        <v>5500</v>
      </c>
      <c r="H9" s="19">
        <f t="shared" si="1"/>
        <v>0</v>
      </c>
      <c r="I9" s="19">
        <f>Sample!C9-G9</f>
        <v>12500</v>
      </c>
      <c r="J9" s="51">
        <f t="shared" si="2"/>
        <v>0.6944444444444444</v>
      </c>
      <c r="K9" s="19">
        <f>Sample!D9-H9</f>
        <v>18000</v>
      </c>
      <c r="L9" s="52">
        <f t="shared" si="3"/>
        <v>1</v>
      </c>
    </row>
    <row r="10" spans="1:12" s="3" customFormat="1" ht="36.75" customHeight="1" thickBot="1">
      <c r="A10" s="393"/>
      <c r="B10" s="43" t="s">
        <v>31</v>
      </c>
      <c r="C10" s="41">
        <v>7500</v>
      </c>
      <c r="D10" s="42">
        <v>7500</v>
      </c>
      <c r="E10" s="71">
        <v>542.25</v>
      </c>
      <c r="F10" s="72">
        <v>0</v>
      </c>
      <c r="G10" s="18">
        <f t="shared" si="0"/>
        <v>542.25</v>
      </c>
      <c r="H10" s="19">
        <f t="shared" si="1"/>
        <v>0</v>
      </c>
      <c r="I10" s="19">
        <f>Sample!C10-G10</f>
        <v>6957.75</v>
      </c>
      <c r="J10" s="51">
        <f t="shared" si="2"/>
        <v>0.9277</v>
      </c>
      <c r="K10" s="19">
        <f>Sample!D10-H10</f>
        <v>7500</v>
      </c>
      <c r="L10" s="52">
        <f t="shared" si="3"/>
        <v>1</v>
      </c>
    </row>
    <row r="11" spans="1:12" s="3" customFormat="1" ht="36.75" customHeight="1" thickBot="1">
      <c r="A11" s="393"/>
      <c r="B11" s="43" t="s">
        <v>32</v>
      </c>
      <c r="C11" s="41">
        <v>5000</v>
      </c>
      <c r="D11" s="42">
        <v>5000</v>
      </c>
      <c r="E11" s="71">
        <v>452.97</v>
      </c>
      <c r="F11" s="72">
        <v>0</v>
      </c>
      <c r="G11" s="18">
        <f t="shared" si="0"/>
        <v>452.97</v>
      </c>
      <c r="H11" s="19">
        <f t="shared" si="1"/>
        <v>0</v>
      </c>
      <c r="I11" s="19">
        <f>Sample!C11-G11</f>
        <v>4547.03</v>
      </c>
      <c r="J11" s="51">
        <f t="shared" si="2"/>
        <v>0.9094059999999999</v>
      </c>
      <c r="K11" s="19">
        <f>Sample!D11-H11</f>
        <v>5000</v>
      </c>
      <c r="L11" s="52">
        <f t="shared" si="3"/>
        <v>1</v>
      </c>
    </row>
    <row r="12" spans="1:12" s="3" customFormat="1" ht="36.75" customHeight="1" thickBot="1">
      <c r="A12" s="44"/>
      <c r="B12" s="43" t="s">
        <v>33</v>
      </c>
      <c r="C12" s="41">
        <v>8000</v>
      </c>
      <c r="D12" s="42">
        <v>8000</v>
      </c>
      <c r="E12" s="71">
        <v>0</v>
      </c>
      <c r="F12" s="72">
        <v>4253.36</v>
      </c>
      <c r="G12" s="18">
        <f t="shared" si="0"/>
        <v>0</v>
      </c>
      <c r="H12" s="19">
        <f t="shared" si="1"/>
        <v>4253.36</v>
      </c>
      <c r="I12" s="19">
        <f>Sample!C12-G12</f>
        <v>8000</v>
      </c>
      <c r="J12" s="51">
        <f t="shared" si="2"/>
        <v>1</v>
      </c>
      <c r="K12" s="19">
        <f>Sample!D12-H12</f>
        <v>3746.6400000000003</v>
      </c>
      <c r="L12" s="52">
        <f t="shared" si="3"/>
        <v>0.46833</v>
      </c>
    </row>
    <row r="13" spans="1:12" s="3" customFormat="1" ht="36.75" customHeight="1" thickBot="1">
      <c r="A13" s="44"/>
      <c r="B13" s="43" t="s">
        <v>34</v>
      </c>
      <c r="C13" s="41">
        <v>4853</v>
      </c>
      <c r="D13" s="42">
        <v>5000</v>
      </c>
      <c r="E13" s="71">
        <v>895.66</v>
      </c>
      <c r="F13" s="72">
        <v>0</v>
      </c>
      <c r="G13" s="18">
        <f t="shared" si="0"/>
        <v>895.66</v>
      </c>
      <c r="H13" s="19">
        <f t="shared" si="1"/>
        <v>0</v>
      </c>
      <c r="I13" s="19">
        <f>Sample!C13-G13</f>
        <v>3957.34</v>
      </c>
      <c r="J13" s="51">
        <f t="shared" si="2"/>
        <v>0.8154419946424892</v>
      </c>
      <c r="K13" s="19">
        <f>Sample!D13-H13</f>
        <v>5000</v>
      </c>
      <c r="L13" s="52">
        <f t="shared" si="3"/>
        <v>1</v>
      </c>
    </row>
    <row r="14" spans="1:12" s="4" customFormat="1" ht="36.75" customHeight="1" thickBot="1">
      <c r="A14" s="46" t="s">
        <v>122</v>
      </c>
      <c r="B14" s="43" t="s">
        <v>114</v>
      </c>
      <c r="C14" s="41">
        <v>150000</v>
      </c>
      <c r="D14" s="42">
        <v>100000</v>
      </c>
      <c r="E14" s="71">
        <v>41253.48</v>
      </c>
      <c r="F14" s="72">
        <v>0</v>
      </c>
      <c r="G14" s="18">
        <f t="shared" si="0"/>
        <v>41253.48</v>
      </c>
      <c r="H14" s="19">
        <f t="shared" si="1"/>
        <v>0</v>
      </c>
      <c r="I14" s="19">
        <f>Sample!C14-G14</f>
        <v>108746.51999999999</v>
      </c>
      <c r="J14" s="51">
        <f t="shared" si="2"/>
        <v>0.7249768</v>
      </c>
      <c r="K14" s="19">
        <f>Sample!D14-H14</f>
        <v>100000</v>
      </c>
      <c r="L14" s="52">
        <f t="shared" si="3"/>
        <v>1</v>
      </c>
    </row>
    <row r="15" spans="1:12" s="4" customFormat="1" ht="36.75" customHeight="1" thickBot="1">
      <c r="A15" s="46" t="s">
        <v>126</v>
      </c>
      <c r="B15" s="43" t="s">
        <v>115</v>
      </c>
      <c r="C15" s="41">
        <v>20000</v>
      </c>
      <c r="D15" s="42">
        <v>2000</v>
      </c>
      <c r="E15" s="71">
        <v>3155.9</v>
      </c>
      <c r="F15" s="72">
        <v>0</v>
      </c>
      <c r="G15" s="18">
        <f t="shared" si="0"/>
        <v>3155.9</v>
      </c>
      <c r="H15" s="19">
        <f t="shared" si="1"/>
        <v>0</v>
      </c>
      <c r="I15" s="19">
        <f>Sample!C15-G15</f>
        <v>16844.1</v>
      </c>
      <c r="J15" s="51">
        <f t="shared" si="2"/>
        <v>0.842205</v>
      </c>
      <c r="K15" s="19">
        <f>Sample!D15-H15</f>
        <v>2000</v>
      </c>
      <c r="L15" s="52">
        <f t="shared" si="3"/>
        <v>1</v>
      </c>
    </row>
    <row r="16" spans="1:12" s="4" customFormat="1" ht="36.75" customHeight="1" thickBot="1">
      <c r="A16" s="46" t="s">
        <v>127</v>
      </c>
      <c r="B16" s="40" t="s">
        <v>116</v>
      </c>
      <c r="C16" s="41">
        <v>10000</v>
      </c>
      <c r="D16" s="42">
        <v>1000</v>
      </c>
      <c r="E16" s="71">
        <v>1252.48</v>
      </c>
      <c r="F16" s="72">
        <v>0</v>
      </c>
      <c r="G16" s="18">
        <f t="shared" si="0"/>
        <v>1252.48</v>
      </c>
      <c r="H16" s="19">
        <f t="shared" si="1"/>
        <v>0</v>
      </c>
      <c r="I16" s="19">
        <f>Sample!C16-G16</f>
        <v>8747.52</v>
      </c>
      <c r="J16" s="51">
        <f t="shared" si="2"/>
        <v>0.8747520000000001</v>
      </c>
      <c r="K16" s="19">
        <f>Sample!D16-H16</f>
        <v>1000</v>
      </c>
      <c r="L16" s="52">
        <f t="shared" si="3"/>
        <v>1</v>
      </c>
    </row>
    <row r="17" spans="1:12" s="4" customFormat="1" ht="36.75" customHeight="1" thickBot="1">
      <c r="A17" s="47" t="s">
        <v>128</v>
      </c>
      <c r="B17" s="43" t="s">
        <v>117</v>
      </c>
      <c r="C17" s="41">
        <v>8975</v>
      </c>
      <c r="D17" s="42">
        <v>5000</v>
      </c>
      <c r="E17" s="71">
        <v>780.21</v>
      </c>
      <c r="F17" s="72">
        <v>0</v>
      </c>
      <c r="G17" s="18">
        <f t="shared" si="0"/>
        <v>780.21</v>
      </c>
      <c r="H17" s="19">
        <f t="shared" si="1"/>
        <v>0</v>
      </c>
      <c r="I17" s="19">
        <f>Sample!C17-G17</f>
        <v>8194.79</v>
      </c>
      <c r="J17" s="51">
        <f t="shared" si="2"/>
        <v>0.9130685236768803</v>
      </c>
      <c r="K17" s="19">
        <f>Sample!D17-H17</f>
        <v>5000</v>
      </c>
      <c r="L17" s="52">
        <f t="shared" si="3"/>
        <v>1</v>
      </c>
    </row>
    <row r="18" spans="1:13" s="4" customFormat="1" ht="36.75" customHeight="1" thickBot="1">
      <c r="A18" s="396" t="s">
        <v>112</v>
      </c>
      <c r="B18" s="397"/>
      <c r="C18" s="20">
        <f>SUM(C3:C17)</f>
        <v>370036</v>
      </c>
      <c r="D18" s="21">
        <f aca="true" t="shared" si="4" ref="D18:I18">SUM(D3:D17)</f>
        <v>310501</v>
      </c>
      <c r="E18" s="22">
        <f t="shared" si="4"/>
        <v>72505.34</v>
      </c>
      <c r="F18" s="23">
        <f t="shared" si="4"/>
        <v>9632.130000000001</v>
      </c>
      <c r="G18" s="24">
        <f t="shared" si="4"/>
        <v>72505.34</v>
      </c>
      <c r="H18" s="20">
        <f t="shared" si="4"/>
        <v>9632.130000000001</v>
      </c>
      <c r="I18" s="20">
        <f t="shared" si="4"/>
        <v>297530.66</v>
      </c>
      <c r="J18" s="51">
        <f t="shared" si="2"/>
        <v>0.8040586861818849</v>
      </c>
      <c r="K18" s="30">
        <f>SUM(K3:K17)</f>
        <v>300868.87</v>
      </c>
      <c r="L18" s="52">
        <f t="shared" si="3"/>
        <v>0.9689787472504114</v>
      </c>
      <c r="M18" s="50"/>
    </row>
    <row r="19" spans="1:12" s="4" customFormat="1" ht="49.5" customHeight="1" thickBot="1">
      <c r="A19" s="48" t="s">
        <v>125</v>
      </c>
      <c r="B19" s="43"/>
      <c r="C19" s="41">
        <v>5000</v>
      </c>
      <c r="D19" s="42">
        <v>5000</v>
      </c>
      <c r="E19" s="71">
        <v>3813.78</v>
      </c>
      <c r="F19" s="72">
        <v>963.21</v>
      </c>
      <c r="G19" s="18">
        <f>E19</f>
        <v>3813.78</v>
      </c>
      <c r="H19" s="19">
        <f>F19</f>
        <v>963.21</v>
      </c>
      <c r="I19" s="19">
        <f>Sample!C19-G19</f>
        <v>1186.2199999999998</v>
      </c>
      <c r="J19" s="51">
        <f t="shared" si="2"/>
        <v>0.23724399999999995</v>
      </c>
      <c r="K19" s="19">
        <f>Sample!D19-H19</f>
        <v>4036.79</v>
      </c>
      <c r="L19" s="52">
        <f t="shared" si="3"/>
        <v>0.807358</v>
      </c>
    </row>
    <row r="20" spans="1:12" s="4" customFormat="1" ht="36.75" customHeight="1" thickBot="1">
      <c r="A20" s="396" t="s">
        <v>120</v>
      </c>
      <c r="B20" s="397"/>
      <c r="C20" s="29">
        <f>C18+C19</f>
        <v>375036</v>
      </c>
      <c r="D20" s="31">
        <f aca="true" t="shared" si="5" ref="D20:I20">D18+D19</f>
        <v>315501</v>
      </c>
      <c r="E20" s="54">
        <f t="shared" si="5"/>
        <v>76319.12</v>
      </c>
      <c r="F20" s="55">
        <f t="shared" si="5"/>
        <v>10595.34</v>
      </c>
      <c r="G20" s="54">
        <f t="shared" si="5"/>
        <v>76319.12</v>
      </c>
      <c r="H20" s="91">
        <f t="shared" si="5"/>
        <v>10595.34</v>
      </c>
      <c r="I20" s="91">
        <f t="shared" si="5"/>
        <v>298716.87999999995</v>
      </c>
      <c r="J20" s="92">
        <f t="shared" si="2"/>
        <v>0.7965018824859479</v>
      </c>
      <c r="K20" s="32">
        <f>K19+K18</f>
        <v>304905.66</v>
      </c>
      <c r="L20" s="111">
        <f t="shared" si="3"/>
        <v>0.9664174123061415</v>
      </c>
    </row>
    <row r="21" spans="1:12" s="4" customFormat="1" ht="36.75" customHeight="1" thickBot="1">
      <c r="A21" s="88" t="s">
        <v>118</v>
      </c>
      <c r="B21" s="230">
        <f>F20/(F20+E20)</f>
        <v>0.12190537684983604</v>
      </c>
      <c r="C21" s="49"/>
      <c r="D21" s="49" t="s">
        <v>35</v>
      </c>
      <c r="E21" s="140">
        <f>E20</f>
        <v>76319.12</v>
      </c>
      <c r="F21" s="390" t="s">
        <v>132</v>
      </c>
      <c r="G21" s="391"/>
      <c r="H21" s="391"/>
      <c r="I21" s="391"/>
      <c r="J21" s="391"/>
      <c r="K21" s="391"/>
      <c r="L21" s="392"/>
    </row>
    <row r="22" spans="2:6" s="4" customFormat="1" ht="42.75" customHeight="1" thickTop="1">
      <c r="B22" s="11"/>
      <c r="C22" s="5"/>
      <c r="D22" s="1"/>
      <c r="F22" s="6"/>
    </row>
    <row r="23" ht="12.75">
      <c r="D23" s="5"/>
    </row>
    <row r="26" ht="15">
      <c r="D26" s="8"/>
    </row>
  </sheetData>
  <sheetProtection selectLockedCells="1"/>
  <protectedRanges>
    <protectedRange password="CACB" sqref="E3:F17 E19:F19" name="Current Expenses"/>
  </protectedRanges>
  <mergeCells count="6">
    <mergeCell ref="I1:L1"/>
    <mergeCell ref="F21:L21"/>
    <mergeCell ref="A10:A11"/>
    <mergeCell ref="A3:A6"/>
    <mergeCell ref="A18:B18"/>
    <mergeCell ref="A20:B20"/>
  </mergeCells>
  <conditionalFormatting sqref="J1:J65536 L1:L65536">
    <cfRule type="cellIs" priority="1" dxfId="50" operator="lessThanOrEqual" stopIfTrue="1">
      <formula>-0.099999999999</formula>
    </cfRule>
  </conditionalFormatting>
  <printOptions horizontalCentered="1" verticalCentered="1"/>
  <pageMargins left="0.27" right="0" top="0.8" bottom="0.14" header="0.5" footer="0.2"/>
  <pageSetup orientation="landscape" scale="70" r:id="rId2"/>
  <headerFooter alignWithMargins="0">
    <oddHeader>&amp;LProgram Name: CaliforniaVolunteers
Legal Applicant: Office of the Governor
Month: SAMPLE MONTH</oddHeader>
  </headerFooter>
  <drawing r:id="rId1"/>
</worksheet>
</file>

<file path=xl/worksheets/sheet4.xml><?xml version="1.0" encoding="utf-8"?>
<worksheet xmlns="http://schemas.openxmlformats.org/spreadsheetml/2006/main" xmlns:r="http://schemas.openxmlformats.org/officeDocument/2006/relationships">
  <dimension ref="A1:K16"/>
  <sheetViews>
    <sheetView zoomScalePageLayoutView="0" workbookViewId="0" topLeftCell="A1">
      <selection activeCell="H21" sqref="H21"/>
    </sheetView>
  </sheetViews>
  <sheetFormatPr defaultColWidth="9.140625" defaultRowHeight="12.75"/>
  <cols>
    <col min="1" max="9" width="9.140625" style="360" customWidth="1"/>
    <col min="10" max="10" width="7.00390625" style="360" customWidth="1"/>
    <col min="11" max="11" width="59.57421875" style="360" customWidth="1"/>
    <col min="12" max="16384" width="9.140625" style="360" customWidth="1"/>
  </cols>
  <sheetData>
    <row r="1" spans="1:10" ht="15.75" customHeight="1">
      <c r="A1" s="399" t="s">
        <v>184</v>
      </c>
      <c r="B1" s="399"/>
      <c r="C1" s="399"/>
      <c r="D1" s="399"/>
      <c r="E1" s="399"/>
      <c r="F1" s="399"/>
      <c r="G1" s="399"/>
      <c r="J1" s="361" t="s">
        <v>185</v>
      </c>
    </row>
    <row r="2" spans="1:7" ht="15.75">
      <c r="A2" s="362"/>
      <c r="B2" s="362"/>
      <c r="C2" s="362"/>
      <c r="D2" s="362"/>
      <c r="E2" s="362"/>
      <c r="F2" s="362"/>
      <c r="G2" s="362"/>
    </row>
    <row r="3" spans="1:11" ht="12.75">
      <c r="A3" s="400" t="s">
        <v>186</v>
      </c>
      <c r="B3" s="400"/>
      <c r="C3" s="400"/>
      <c r="D3" s="400"/>
      <c r="E3" s="400"/>
      <c r="F3" s="400"/>
      <c r="G3" s="400"/>
      <c r="J3" s="360" t="s">
        <v>54</v>
      </c>
      <c r="K3" s="360" t="s">
        <v>140</v>
      </c>
    </row>
    <row r="4" spans="1:11" ht="24.75" customHeight="1">
      <c r="A4" s="400"/>
      <c r="B4" s="400"/>
      <c r="C4" s="400"/>
      <c r="D4" s="400"/>
      <c r="E4" s="400"/>
      <c r="F4" s="400"/>
      <c r="G4" s="400"/>
      <c r="J4" s="360" t="s">
        <v>55</v>
      </c>
      <c r="K4" s="360" t="s">
        <v>141</v>
      </c>
    </row>
    <row r="5" ht="12.75">
      <c r="K5" s="360" t="s">
        <v>142</v>
      </c>
    </row>
    <row r="6" spans="1:11" ht="12.75">
      <c r="A6" s="363" t="s">
        <v>187</v>
      </c>
      <c r="K6" s="366" t="s">
        <v>239</v>
      </c>
    </row>
    <row r="7" spans="1:11" ht="53.25" customHeight="1">
      <c r="A7" s="401" t="s">
        <v>188</v>
      </c>
      <c r="B7" s="402"/>
      <c r="C7" s="402"/>
      <c r="D7" s="402"/>
      <c r="E7" s="402"/>
      <c r="F7" s="402"/>
      <c r="G7" s="402"/>
      <c r="H7" s="364"/>
      <c r="K7" s="360" t="s">
        <v>143</v>
      </c>
    </row>
    <row r="8" ht="12.75">
      <c r="K8" s="360" t="s">
        <v>144</v>
      </c>
    </row>
    <row r="9" spans="1:11" ht="12.75">
      <c r="A9" s="363" t="s">
        <v>189</v>
      </c>
      <c r="K9" s="360" t="s">
        <v>145</v>
      </c>
    </row>
    <row r="10" spans="1:11" ht="27.75" customHeight="1">
      <c r="A10" s="398" t="s">
        <v>190</v>
      </c>
      <c r="B10" s="398"/>
      <c r="C10" s="398"/>
      <c r="D10" s="398"/>
      <c r="E10" s="398"/>
      <c r="F10" s="398"/>
      <c r="G10" s="398"/>
      <c r="K10" s="360" t="s">
        <v>243</v>
      </c>
    </row>
    <row r="11" ht="12.75">
      <c r="K11" s="360" t="s">
        <v>146</v>
      </c>
    </row>
    <row r="12" spans="1:11" ht="12.75">
      <c r="A12" s="363" t="s">
        <v>191</v>
      </c>
      <c r="K12" s="360" t="s">
        <v>147</v>
      </c>
    </row>
    <row r="13" spans="1:11" ht="39.75" customHeight="1">
      <c r="A13" s="398" t="s">
        <v>192</v>
      </c>
      <c r="B13" s="398"/>
      <c r="C13" s="398"/>
      <c r="D13" s="398"/>
      <c r="E13" s="398"/>
      <c r="F13" s="398"/>
      <c r="G13" s="398"/>
      <c r="K13" s="360" t="s">
        <v>148</v>
      </c>
    </row>
    <row r="15" ht="12.75">
      <c r="A15" s="363" t="s">
        <v>193</v>
      </c>
    </row>
    <row r="16" spans="1:7" ht="39" customHeight="1">
      <c r="A16" s="398" t="s">
        <v>194</v>
      </c>
      <c r="B16" s="398"/>
      <c r="C16" s="398"/>
      <c r="D16" s="398"/>
      <c r="E16" s="398"/>
      <c r="F16" s="398"/>
      <c r="G16" s="398"/>
    </row>
  </sheetData>
  <sheetProtection/>
  <mergeCells count="6">
    <mergeCell ref="A13:G13"/>
    <mergeCell ref="A16:G16"/>
    <mergeCell ref="A1:G1"/>
    <mergeCell ref="A3:G4"/>
    <mergeCell ref="A7:G7"/>
    <mergeCell ref="A10:G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41"/>
  <sheetViews>
    <sheetView zoomScalePageLayoutView="0" workbookViewId="0" topLeftCell="A1">
      <selection activeCell="H14" sqref="H14"/>
    </sheetView>
  </sheetViews>
  <sheetFormatPr defaultColWidth="9.140625" defaultRowHeight="12.75"/>
  <cols>
    <col min="1" max="1" width="23.00390625" style="246" customWidth="1"/>
    <col min="2" max="2" width="20.7109375" style="246" customWidth="1"/>
    <col min="3" max="3" width="14.00390625" style="246" customWidth="1"/>
    <col min="4" max="4" width="19.8515625" style="246" customWidth="1"/>
    <col min="5" max="5" width="18.421875" style="246" customWidth="1"/>
    <col min="6" max="16384" width="9.140625" style="246" customWidth="1"/>
  </cols>
  <sheetData>
    <row r="1" spans="1:5" ht="12.75">
      <c r="A1" s="424" t="s">
        <v>171</v>
      </c>
      <c r="B1" s="425"/>
      <c r="C1" s="425"/>
      <c r="D1" s="425"/>
      <c r="E1" s="426"/>
    </row>
    <row r="2" spans="1:5" ht="12.75">
      <c r="A2" s="427"/>
      <c r="B2" s="428"/>
      <c r="C2" s="428"/>
      <c r="D2" s="428"/>
      <c r="E2" s="429"/>
    </row>
    <row r="3" spans="1:5" ht="12.75">
      <c r="A3" s="430" t="s">
        <v>172</v>
      </c>
      <c r="B3" s="431"/>
      <c r="C3" s="431"/>
      <c r="D3" s="431"/>
      <c r="E3" s="432"/>
    </row>
    <row r="4" spans="1:5" ht="12.75">
      <c r="A4" s="433"/>
      <c r="B4" s="431"/>
      <c r="C4" s="431"/>
      <c r="D4" s="431"/>
      <c r="E4" s="432"/>
    </row>
    <row r="5" spans="1:5" ht="12.75">
      <c r="A5" s="433"/>
      <c r="B5" s="431"/>
      <c r="C5" s="431"/>
      <c r="D5" s="431"/>
      <c r="E5" s="432"/>
    </row>
    <row r="6" spans="1:5" ht="11.25" customHeight="1">
      <c r="A6" s="249"/>
      <c r="B6" s="247"/>
      <c r="C6" s="247"/>
      <c r="D6" s="247"/>
      <c r="E6" s="248"/>
    </row>
    <row r="7" spans="1:5" ht="15">
      <c r="A7" s="250" t="s">
        <v>173</v>
      </c>
      <c r="B7" s="251" t="s">
        <v>246</v>
      </c>
      <c r="C7" s="252"/>
      <c r="D7" s="252"/>
      <c r="E7" s="253"/>
    </row>
    <row r="8" spans="1:5" ht="15">
      <c r="A8" s="309"/>
      <c r="B8" s="310"/>
      <c r="C8" s="252"/>
      <c r="D8" s="252"/>
      <c r="E8" s="253"/>
    </row>
    <row r="9" spans="1:5" ht="12.75">
      <c r="A9" s="254" t="s">
        <v>65</v>
      </c>
      <c r="B9" s="255"/>
      <c r="C9" s="256"/>
      <c r="D9" s="257" t="s">
        <v>66</v>
      </c>
      <c r="E9" s="258"/>
    </row>
    <row r="10" spans="1:5" ht="15">
      <c r="A10" s="259" t="s">
        <v>67</v>
      </c>
      <c r="B10" s="260"/>
      <c r="C10" s="261"/>
      <c r="D10" s="262"/>
      <c r="E10" s="263"/>
    </row>
    <row r="11" spans="1:5" ht="12.75">
      <c r="A11" s="264" t="s">
        <v>68</v>
      </c>
      <c r="B11" s="265"/>
      <c r="C11" s="265"/>
      <c r="D11" s="260"/>
      <c r="E11" s="266"/>
    </row>
    <row r="12" spans="1:5" ht="15">
      <c r="A12" s="434"/>
      <c r="B12" s="435"/>
      <c r="C12" s="435"/>
      <c r="D12" s="435"/>
      <c r="E12" s="436"/>
    </row>
    <row r="13" spans="1:5" ht="15">
      <c r="A13" s="434"/>
      <c r="B13" s="435"/>
      <c r="C13" s="435"/>
      <c r="D13" s="435"/>
      <c r="E13" s="436"/>
    </row>
    <row r="14" spans="1:5" ht="15">
      <c r="A14" s="434"/>
      <c r="B14" s="435"/>
      <c r="C14" s="435"/>
      <c r="D14" s="435"/>
      <c r="E14" s="436"/>
    </row>
    <row r="15" spans="1:11" ht="15">
      <c r="A15" s="434"/>
      <c r="B15" s="435"/>
      <c r="C15" s="435"/>
      <c r="D15" s="435"/>
      <c r="E15" s="436"/>
      <c r="G15" s="409" t="s">
        <v>209</v>
      </c>
      <c r="H15" s="410"/>
      <c r="I15" s="410"/>
      <c r="J15" s="410"/>
      <c r="K15" s="410"/>
    </row>
    <row r="16" spans="1:11" ht="12.75">
      <c r="A16" s="267" t="s">
        <v>69</v>
      </c>
      <c r="B16" s="267" t="s">
        <v>174</v>
      </c>
      <c r="C16" s="268"/>
      <c r="D16" s="267" t="s">
        <v>199</v>
      </c>
      <c r="E16" s="267" t="s">
        <v>200</v>
      </c>
      <c r="G16" s="410"/>
      <c r="H16" s="410"/>
      <c r="I16" s="410"/>
      <c r="J16" s="410"/>
      <c r="K16" s="410"/>
    </row>
    <row r="17" spans="1:11" ht="15.75">
      <c r="A17" s="269"/>
      <c r="B17" s="411"/>
      <c r="C17" s="412"/>
      <c r="D17" s="270"/>
      <c r="E17" s="271"/>
      <c r="G17" s="410"/>
      <c r="H17" s="410"/>
      <c r="I17" s="410"/>
      <c r="J17" s="410"/>
      <c r="K17" s="410"/>
    </row>
    <row r="18" spans="1:11" ht="12.75">
      <c r="A18" s="272" t="s">
        <v>151</v>
      </c>
      <c r="B18" s="273"/>
      <c r="C18" s="272" t="s">
        <v>71</v>
      </c>
      <c r="D18" s="274"/>
      <c r="E18" s="275"/>
      <c r="G18" s="410"/>
      <c r="H18" s="410"/>
      <c r="I18" s="410"/>
      <c r="J18" s="410"/>
      <c r="K18" s="410"/>
    </row>
    <row r="19" spans="1:11" ht="12.75">
      <c r="A19" s="276" t="s">
        <v>72</v>
      </c>
      <c r="B19" s="277" t="s">
        <v>73</v>
      </c>
      <c r="C19" s="311" t="s">
        <v>202</v>
      </c>
      <c r="D19" s="422" t="s">
        <v>201</v>
      </c>
      <c r="E19" s="423"/>
      <c r="G19" s="410"/>
      <c r="H19" s="410"/>
      <c r="I19" s="410"/>
      <c r="J19" s="410"/>
      <c r="K19" s="410"/>
    </row>
    <row r="20" spans="1:11" ht="15">
      <c r="A20" s="278">
        <v>42552</v>
      </c>
      <c r="B20" s="279">
        <v>43100</v>
      </c>
      <c r="C20" s="280"/>
      <c r="D20" s="413"/>
      <c r="E20" s="414"/>
      <c r="G20" s="410"/>
      <c r="H20" s="410"/>
      <c r="I20" s="410"/>
      <c r="J20" s="410"/>
      <c r="K20" s="410"/>
    </row>
    <row r="21" spans="1:11" ht="5.25" customHeight="1">
      <c r="A21" s="281"/>
      <c r="B21" s="282"/>
      <c r="C21" s="283"/>
      <c r="D21" s="283"/>
      <c r="E21" s="284"/>
      <c r="G21" s="410"/>
      <c r="H21" s="410"/>
      <c r="I21" s="410"/>
      <c r="J21" s="410"/>
      <c r="K21" s="410"/>
    </row>
    <row r="22" spans="1:11" ht="15.75">
      <c r="A22" s="285" t="s">
        <v>175</v>
      </c>
      <c r="B22" s="286"/>
      <c r="C22" s="283"/>
      <c r="D22" s="287"/>
      <c r="E22" s="312"/>
      <c r="G22" s="410"/>
      <c r="H22" s="410"/>
      <c r="I22" s="410"/>
      <c r="J22" s="410"/>
      <c r="K22" s="410"/>
    </row>
    <row r="23" spans="1:11" ht="15.75">
      <c r="A23" s="285" t="s">
        <v>176</v>
      </c>
      <c r="B23" s="286"/>
      <c r="C23" s="283"/>
      <c r="D23" s="287"/>
      <c r="E23" s="288"/>
      <c r="G23" s="410"/>
      <c r="H23" s="410"/>
      <c r="I23" s="410"/>
      <c r="J23" s="410"/>
      <c r="K23" s="410"/>
    </row>
    <row r="24" spans="1:11" ht="6" customHeight="1">
      <c r="A24" s="285"/>
      <c r="B24" s="282"/>
      <c r="C24" s="289"/>
      <c r="D24" s="289"/>
      <c r="E24" s="284"/>
      <c r="G24" s="410"/>
      <c r="H24" s="410"/>
      <c r="I24" s="410"/>
      <c r="J24" s="410"/>
      <c r="K24" s="410"/>
    </row>
    <row r="25" spans="1:11" ht="15">
      <c r="A25" s="290" t="s">
        <v>177</v>
      </c>
      <c r="B25" s="282"/>
      <c r="C25" s="282"/>
      <c r="D25" s="282"/>
      <c r="E25" s="291"/>
      <c r="G25" s="410"/>
      <c r="H25" s="410"/>
      <c r="I25" s="410"/>
      <c r="J25" s="410"/>
      <c r="K25" s="410"/>
    </row>
    <row r="26" spans="1:11" ht="15">
      <c r="A26" s="415" t="s">
        <v>178</v>
      </c>
      <c r="B26" s="416"/>
      <c r="C26" s="416"/>
      <c r="D26" s="417"/>
      <c r="E26" s="292"/>
      <c r="G26" s="410"/>
      <c r="H26" s="410"/>
      <c r="I26" s="410"/>
      <c r="J26" s="410"/>
      <c r="K26" s="410"/>
    </row>
    <row r="27" spans="1:11" ht="15">
      <c r="A27" s="415" t="s">
        <v>179</v>
      </c>
      <c r="B27" s="416"/>
      <c r="C27" s="416"/>
      <c r="D27" s="417"/>
      <c r="E27" s="292"/>
      <c r="G27" s="410"/>
      <c r="H27" s="410"/>
      <c r="I27" s="410"/>
      <c r="J27" s="410"/>
      <c r="K27" s="410"/>
    </row>
    <row r="28" spans="1:11" ht="15">
      <c r="A28" s="415" t="s">
        <v>180</v>
      </c>
      <c r="B28" s="416"/>
      <c r="C28" s="416"/>
      <c r="D28" s="417"/>
      <c r="E28" s="292"/>
      <c r="G28" s="410"/>
      <c r="H28" s="410"/>
      <c r="I28" s="410"/>
      <c r="J28" s="410"/>
      <c r="K28" s="410"/>
    </row>
    <row r="29" spans="1:11" ht="15">
      <c r="A29" s="415" t="s">
        <v>181</v>
      </c>
      <c r="B29" s="416"/>
      <c r="C29" s="416"/>
      <c r="D29" s="417"/>
      <c r="E29" s="292"/>
      <c r="G29" s="410"/>
      <c r="H29" s="410"/>
      <c r="I29" s="410"/>
      <c r="J29" s="410"/>
      <c r="K29" s="410"/>
    </row>
    <row r="30" spans="1:11" ht="12.75">
      <c r="A30" s="418" t="s">
        <v>136</v>
      </c>
      <c r="B30" s="419"/>
      <c r="C30" s="419"/>
      <c r="D30" s="419"/>
      <c r="E30" s="404"/>
      <c r="G30" s="410"/>
      <c r="H30" s="410"/>
      <c r="I30" s="410"/>
      <c r="J30" s="410"/>
      <c r="K30" s="410"/>
    </row>
    <row r="31" spans="1:11" ht="12.75">
      <c r="A31" s="420"/>
      <c r="B31" s="419"/>
      <c r="C31" s="419"/>
      <c r="D31" s="419"/>
      <c r="E31" s="404"/>
      <c r="G31" s="410"/>
      <c r="H31" s="410"/>
      <c r="I31" s="410"/>
      <c r="J31" s="410"/>
      <c r="K31" s="410"/>
    </row>
    <row r="32" spans="1:5" ht="12.75">
      <c r="A32" s="420"/>
      <c r="B32" s="419"/>
      <c r="C32" s="419"/>
      <c r="D32" s="419"/>
      <c r="E32" s="404"/>
    </row>
    <row r="33" spans="1:5" ht="12.75">
      <c r="A33" s="405"/>
      <c r="B33" s="421"/>
      <c r="C33" s="421"/>
      <c r="D33" s="421"/>
      <c r="E33" s="406"/>
    </row>
    <row r="34" spans="1:5" ht="12.75">
      <c r="A34" s="264" t="s">
        <v>182</v>
      </c>
      <c r="B34" s="293"/>
      <c r="C34" s="293"/>
      <c r="D34" s="293"/>
      <c r="E34" s="294"/>
    </row>
    <row r="35" spans="1:5" ht="12.75">
      <c r="A35" s="295" t="s">
        <v>183</v>
      </c>
      <c r="B35" s="296"/>
      <c r="C35" s="296"/>
      <c r="D35" s="296"/>
      <c r="E35" s="297"/>
    </row>
    <row r="36" spans="1:5" ht="12.75">
      <c r="A36" s="298" t="s">
        <v>88</v>
      </c>
      <c r="B36" s="298" t="s">
        <v>89</v>
      </c>
      <c r="C36" s="299"/>
      <c r="D36" s="298" t="s">
        <v>90</v>
      </c>
      <c r="E36" s="294"/>
    </row>
    <row r="37" spans="1:5" ht="12.75">
      <c r="A37" s="300"/>
      <c r="B37" s="403"/>
      <c r="C37" s="404"/>
      <c r="D37" s="301" t="s">
        <v>91</v>
      </c>
      <c r="E37" s="253"/>
    </row>
    <row r="38" spans="1:5" ht="15">
      <c r="A38" s="302"/>
      <c r="B38" s="405"/>
      <c r="C38" s="406"/>
      <c r="D38" s="407"/>
      <c r="E38" s="408"/>
    </row>
    <row r="39" spans="1:5" ht="12.75">
      <c r="A39" s="301" t="s">
        <v>92</v>
      </c>
      <c r="B39" s="303"/>
      <c r="C39" s="303"/>
      <c r="D39" s="301" t="s">
        <v>93</v>
      </c>
      <c r="E39" s="253"/>
    </row>
    <row r="40" spans="1:5" ht="15">
      <c r="A40" s="304"/>
      <c r="B40" s="305"/>
      <c r="C40" s="305"/>
      <c r="D40" s="306"/>
      <c r="E40" s="307"/>
    </row>
    <row r="41" spans="1:3" ht="12.75">
      <c r="A41" s="308"/>
      <c r="B41" s="308"/>
      <c r="C41" s="308"/>
    </row>
  </sheetData>
  <sheetProtection selectLockedCells="1"/>
  <protectedRanges>
    <protectedRange password="CACB" sqref="E17 A37:C38 C38:E38 A40:E40 A12:E15" name="FSR"/>
  </protectedRanges>
  <mergeCells count="17">
    <mergeCell ref="D19:E19"/>
    <mergeCell ref="A1:E2"/>
    <mergeCell ref="A3:E5"/>
    <mergeCell ref="A12:E12"/>
    <mergeCell ref="A13:E13"/>
    <mergeCell ref="A14:E14"/>
    <mergeCell ref="A15:E15"/>
    <mergeCell ref="B37:C38"/>
    <mergeCell ref="D38:E38"/>
    <mergeCell ref="G15:K31"/>
    <mergeCell ref="B17:C17"/>
    <mergeCell ref="D20:E20"/>
    <mergeCell ref="A26:D26"/>
    <mergeCell ref="A27:D27"/>
    <mergeCell ref="A28:D28"/>
    <mergeCell ref="A29:D29"/>
    <mergeCell ref="A30:E33"/>
  </mergeCells>
  <dataValidations count="1">
    <dataValidation type="list" allowBlank="1" showInputMessage="1" showErrorMessage="1" sqref="G10">
      <formula1>$G$7:$G$9</formula1>
    </dataValidation>
  </dataValidations>
  <printOptions/>
  <pageMargins left="0.34" right="0.42" top="0.75" bottom="0.75" header="0.3" footer="0.3"/>
  <pageSetup horizontalDpi="600" verticalDpi="600" orientation="portrait" scale="97" r:id="rId1"/>
  <colBreaks count="1" manualBreakCount="1">
    <brk id="5" max="65535" man="1"/>
  </colBreaks>
</worksheet>
</file>

<file path=xl/worksheets/sheet6.xml><?xml version="1.0" encoding="utf-8"?>
<worksheet xmlns="http://schemas.openxmlformats.org/spreadsheetml/2006/main" xmlns:r="http://schemas.openxmlformats.org/officeDocument/2006/relationships">
  <sheetPr>
    <tabColor rgb="FF00B050"/>
  </sheetPr>
  <dimension ref="A1:K42"/>
  <sheetViews>
    <sheetView zoomScalePageLayoutView="0" workbookViewId="0" topLeftCell="A1">
      <selection activeCell="G38" sqref="G38"/>
    </sheetView>
  </sheetViews>
  <sheetFormatPr defaultColWidth="9.140625" defaultRowHeight="12.75"/>
  <cols>
    <col min="1" max="1" width="21.140625" style="246" customWidth="1"/>
    <col min="2" max="2" width="18.28125" style="246" customWidth="1"/>
    <col min="3" max="3" width="21.28125" style="246" customWidth="1"/>
    <col min="4" max="4" width="27.28125" style="246" customWidth="1"/>
    <col min="5" max="5" width="32.7109375" style="246" customWidth="1"/>
    <col min="6" max="16384" width="9.140625" style="246" customWidth="1"/>
  </cols>
  <sheetData>
    <row r="1" spans="1:5" ht="12.75">
      <c r="A1" s="424" t="s">
        <v>211</v>
      </c>
      <c r="B1" s="425"/>
      <c r="C1" s="425"/>
      <c r="D1" s="425"/>
      <c r="E1" s="426"/>
    </row>
    <row r="2" spans="1:5" ht="12.75">
      <c r="A2" s="427"/>
      <c r="B2" s="428"/>
      <c r="C2" s="428"/>
      <c r="D2" s="428"/>
      <c r="E2" s="429"/>
    </row>
    <row r="3" spans="1:5" ht="12.75">
      <c r="A3" s="433"/>
      <c r="B3" s="431"/>
      <c r="C3" s="431"/>
      <c r="D3" s="431"/>
      <c r="E3" s="432"/>
    </row>
    <row r="4" spans="1:5" ht="0.75" customHeight="1">
      <c r="A4" s="433"/>
      <c r="B4" s="431"/>
      <c r="C4" s="431"/>
      <c r="D4" s="431"/>
      <c r="E4" s="432"/>
    </row>
    <row r="5" spans="1:5" ht="11.25" customHeight="1">
      <c r="A5" s="249"/>
      <c r="B5" s="247"/>
      <c r="C5" s="247"/>
      <c r="D5" s="247"/>
      <c r="E5" s="248"/>
    </row>
    <row r="6" spans="1:5" ht="15">
      <c r="A6" s="250" t="s">
        <v>173</v>
      </c>
      <c r="B6" s="251" t="s">
        <v>246</v>
      </c>
      <c r="C6" s="252"/>
      <c r="D6" s="252"/>
      <c r="E6" s="253"/>
    </row>
    <row r="7" spans="1:5" ht="15">
      <c r="A7" s="309"/>
      <c r="B7" s="310"/>
      <c r="C7" s="252"/>
      <c r="D7" s="252"/>
      <c r="E7" s="253"/>
    </row>
    <row r="8" spans="1:5" ht="12.75">
      <c r="A8" s="254" t="s">
        <v>65</v>
      </c>
      <c r="B8" s="255"/>
      <c r="C8" s="256"/>
      <c r="D8" s="257" t="s">
        <v>212</v>
      </c>
      <c r="E8" s="258"/>
    </row>
    <row r="9" spans="1:5" ht="15">
      <c r="A9" s="259" t="s">
        <v>213</v>
      </c>
      <c r="B9" s="260"/>
      <c r="C9" s="261"/>
      <c r="D9" s="262"/>
      <c r="E9" s="263"/>
    </row>
    <row r="10" spans="1:5" ht="12.75">
      <c r="A10" s="264" t="s">
        <v>68</v>
      </c>
      <c r="B10" s="265"/>
      <c r="C10" s="265"/>
      <c r="D10" s="260"/>
      <c r="E10" s="266"/>
    </row>
    <row r="11" spans="1:5" ht="15">
      <c r="A11" s="434"/>
      <c r="B11" s="435"/>
      <c r="C11" s="435"/>
      <c r="D11" s="435"/>
      <c r="E11" s="436"/>
    </row>
    <row r="12" spans="1:5" ht="15">
      <c r="A12" s="434"/>
      <c r="B12" s="435"/>
      <c r="C12" s="435"/>
      <c r="D12" s="435"/>
      <c r="E12" s="436"/>
    </row>
    <row r="13" spans="1:5" ht="15">
      <c r="A13" s="434"/>
      <c r="B13" s="435"/>
      <c r="C13" s="435"/>
      <c r="D13" s="435"/>
      <c r="E13" s="436"/>
    </row>
    <row r="14" spans="1:11" ht="15">
      <c r="A14" s="434"/>
      <c r="B14" s="435"/>
      <c r="C14" s="435"/>
      <c r="D14" s="435"/>
      <c r="E14" s="436"/>
      <c r="G14" s="409" t="s">
        <v>214</v>
      </c>
      <c r="H14" s="409"/>
      <c r="I14" s="409"/>
      <c r="J14" s="409"/>
      <c r="K14" s="409"/>
    </row>
    <row r="15" spans="1:11" ht="12.75">
      <c r="A15" s="267" t="s">
        <v>69</v>
      </c>
      <c r="B15" s="267" t="s">
        <v>174</v>
      </c>
      <c r="C15" s="268"/>
      <c r="D15" s="267" t="s">
        <v>199</v>
      </c>
      <c r="E15" s="267" t="s">
        <v>200</v>
      </c>
      <c r="G15" s="409"/>
      <c r="H15" s="409"/>
      <c r="I15" s="409"/>
      <c r="J15" s="409"/>
      <c r="K15" s="409"/>
    </row>
    <row r="16" spans="1:11" ht="15.75">
      <c r="A16" s="269"/>
      <c r="B16" s="411"/>
      <c r="C16" s="412"/>
      <c r="D16" s="270"/>
      <c r="E16" s="315"/>
      <c r="G16" s="409"/>
      <c r="H16" s="409"/>
      <c r="I16" s="409"/>
      <c r="J16" s="409"/>
      <c r="K16" s="409"/>
    </row>
    <row r="17" spans="1:11" ht="12.75">
      <c r="A17" s="272" t="s">
        <v>151</v>
      </c>
      <c r="B17" s="273"/>
      <c r="C17" s="272" t="s">
        <v>71</v>
      </c>
      <c r="D17" s="316"/>
      <c r="E17" s="286"/>
      <c r="G17" s="409"/>
      <c r="H17" s="409"/>
      <c r="I17" s="409"/>
      <c r="J17" s="409"/>
      <c r="K17" s="409"/>
    </row>
    <row r="18" spans="1:11" ht="12.75">
      <c r="A18" s="276" t="s">
        <v>72</v>
      </c>
      <c r="B18" s="277" t="s">
        <v>73</v>
      </c>
      <c r="C18" s="276" t="s">
        <v>72</v>
      </c>
      <c r="D18" s="277" t="s">
        <v>73</v>
      </c>
      <c r="E18" s="317"/>
      <c r="G18" s="409"/>
      <c r="H18" s="409"/>
      <c r="I18" s="409"/>
      <c r="J18" s="409"/>
      <c r="K18" s="409"/>
    </row>
    <row r="19" spans="1:11" ht="15">
      <c r="A19" s="278">
        <v>42552</v>
      </c>
      <c r="B19" s="279">
        <v>43100</v>
      </c>
      <c r="C19" s="318"/>
      <c r="D19" s="319"/>
      <c r="E19" s="320"/>
      <c r="G19" s="409"/>
      <c r="H19" s="409"/>
      <c r="I19" s="409"/>
      <c r="J19" s="409"/>
      <c r="K19" s="409"/>
    </row>
    <row r="20" spans="1:11" ht="5.25" customHeight="1">
      <c r="A20" s="281"/>
      <c r="B20" s="282"/>
      <c r="C20" s="283"/>
      <c r="D20" s="283"/>
      <c r="E20" s="284"/>
      <c r="G20" s="409"/>
      <c r="H20" s="409"/>
      <c r="I20" s="409"/>
      <c r="J20" s="409"/>
      <c r="K20" s="409"/>
    </row>
    <row r="21" spans="1:11" ht="18" customHeight="1">
      <c r="A21" s="285" t="s">
        <v>215</v>
      </c>
      <c r="B21" s="286"/>
      <c r="C21" s="283"/>
      <c r="D21" s="287"/>
      <c r="E21" s="312"/>
      <c r="G21" s="409"/>
      <c r="H21" s="409"/>
      <c r="I21" s="409"/>
      <c r="J21" s="409"/>
      <c r="K21" s="409"/>
    </row>
    <row r="22" spans="1:11" ht="17.25" customHeight="1">
      <c r="A22" s="285" t="s">
        <v>216</v>
      </c>
      <c r="B22" s="286"/>
      <c r="C22" s="283"/>
      <c r="D22" s="287"/>
      <c r="E22" s="288"/>
      <c r="G22" s="409"/>
      <c r="H22" s="409"/>
      <c r="I22" s="409"/>
      <c r="J22" s="409"/>
      <c r="K22" s="409"/>
    </row>
    <row r="23" spans="1:11" ht="11.25" customHeight="1">
      <c r="A23" s="285" t="s">
        <v>217</v>
      </c>
      <c r="B23" s="282"/>
      <c r="C23" s="289"/>
      <c r="D23" s="289"/>
      <c r="E23" s="284"/>
      <c r="G23" s="409"/>
      <c r="H23" s="409"/>
      <c r="I23" s="409"/>
      <c r="J23" s="409"/>
      <c r="K23" s="409"/>
    </row>
    <row r="24" spans="1:11" ht="16.5" customHeight="1">
      <c r="A24" s="290"/>
      <c r="B24" s="282"/>
      <c r="C24" s="282"/>
      <c r="D24" s="282"/>
      <c r="E24" s="291"/>
      <c r="G24" s="409"/>
      <c r="H24" s="409"/>
      <c r="I24" s="409"/>
      <c r="J24" s="409"/>
      <c r="K24" s="409"/>
    </row>
    <row r="25" spans="1:11" ht="12.75">
      <c r="A25" s="321" t="s">
        <v>218</v>
      </c>
      <c r="B25" s="322"/>
      <c r="C25" s="322" t="s">
        <v>219</v>
      </c>
      <c r="D25" s="322" t="s">
        <v>220</v>
      </c>
      <c r="E25" s="323" t="s">
        <v>221</v>
      </c>
      <c r="G25" s="409"/>
      <c r="H25" s="409"/>
      <c r="I25" s="409"/>
      <c r="J25" s="409"/>
      <c r="K25" s="409"/>
    </row>
    <row r="26" spans="1:11" ht="12.75" customHeight="1">
      <c r="A26" s="324"/>
      <c r="B26" s="325"/>
      <c r="C26" s="326"/>
      <c r="D26" s="326"/>
      <c r="E26" s="327"/>
      <c r="G26" s="409"/>
      <c r="H26" s="409"/>
      <c r="I26" s="409"/>
      <c r="J26" s="409"/>
      <c r="K26" s="409"/>
    </row>
    <row r="27" spans="1:11" ht="12.75" customHeight="1">
      <c r="A27" s="324"/>
      <c r="B27" s="325"/>
      <c r="C27" s="326"/>
      <c r="D27" s="326"/>
      <c r="E27" s="327"/>
      <c r="G27" s="409"/>
      <c r="H27" s="409"/>
      <c r="I27" s="409"/>
      <c r="J27" s="409"/>
      <c r="K27" s="409"/>
    </row>
    <row r="28" spans="1:11" ht="12.75" customHeight="1">
      <c r="A28" s="324"/>
      <c r="B28" s="325"/>
      <c r="C28" s="326"/>
      <c r="D28" s="326"/>
      <c r="E28" s="327"/>
      <c r="G28" s="409"/>
      <c r="H28" s="409"/>
      <c r="I28" s="409"/>
      <c r="J28" s="409"/>
      <c r="K28" s="409"/>
    </row>
    <row r="29" spans="1:11" ht="12.75" customHeight="1">
      <c r="A29" s="437"/>
      <c r="B29" s="438"/>
      <c r="C29" s="328"/>
      <c r="D29" s="328"/>
      <c r="E29" s="329"/>
      <c r="G29" s="409"/>
      <c r="H29" s="409"/>
      <c r="I29" s="409"/>
      <c r="J29" s="409"/>
      <c r="K29" s="409"/>
    </row>
    <row r="30" spans="1:11" ht="12.75" customHeight="1">
      <c r="A30" s="437"/>
      <c r="B30" s="438"/>
      <c r="C30" s="328"/>
      <c r="D30" s="328"/>
      <c r="E30" s="329"/>
      <c r="G30" s="409"/>
      <c r="H30" s="409"/>
      <c r="I30" s="409"/>
      <c r="J30" s="409"/>
      <c r="K30" s="409"/>
    </row>
    <row r="31" spans="1:11" ht="12.75" customHeight="1">
      <c r="A31" s="437"/>
      <c r="B31" s="438"/>
      <c r="C31" s="328"/>
      <c r="D31" s="328"/>
      <c r="E31" s="329"/>
      <c r="G31" s="409"/>
      <c r="H31" s="409"/>
      <c r="I31" s="409"/>
      <c r="J31" s="409"/>
      <c r="K31" s="409"/>
    </row>
    <row r="32" spans="1:11" ht="12.75">
      <c r="A32" s="418" t="s">
        <v>136</v>
      </c>
      <c r="B32" s="419"/>
      <c r="C32" s="419"/>
      <c r="D32" s="419"/>
      <c r="E32" s="404"/>
      <c r="G32" s="409"/>
      <c r="H32" s="409"/>
      <c r="I32" s="409"/>
      <c r="J32" s="409"/>
      <c r="K32" s="409"/>
    </row>
    <row r="33" spans="1:11" ht="12.75">
      <c r="A33" s="420"/>
      <c r="B33" s="419"/>
      <c r="C33" s="419"/>
      <c r="D33" s="419"/>
      <c r="E33" s="404"/>
      <c r="G33" s="409"/>
      <c r="H33" s="409"/>
      <c r="I33" s="409"/>
      <c r="J33" s="409"/>
      <c r="K33" s="409"/>
    </row>
    <row r="34" spans="1:5" ht="0.75" customHeight="1">
      <c r="A34" s="420"/>
      <c r="B34" s="419"/>
      <c r="C34" s="419"/>
      <c r="D34" s="419"/>
      <c r="E34" s="404"/>
    </row>
    <row r="35" spans="1:5" ht="12.75">
      <c r="A35" s="405"/>
      <c r="B35" s="421"/>
      <c r="C35" s="421"/>
      <c r="D35" s="421"/>
      <c r="E35" s="406"/>
    </row>
    <row r="36" spans="1:5" ht="12.75">
      <c r="A36" s="264" t="s">
        <v>182</v>
      </c>
      <c r="B36" s="293"/>
      <c r="C36" s="293"/>
      <c r="D36" s="293"/>
      <c r="E36" s="294"/>
    </row>
    <row r="37" spans="1:5" ht="12.75">
      <c r="A37" s="295" t="s">
        <v>183</v>
      </c>
      <c r="B37" s="296"/>
      <c r="C37" s="296"/>
      <c r="D37" s="296"/>
      <c r="E37" s="297"/>
    </row>
    <row r="38" spans="1:5" ht="12.75">
      <c r="A38" s="298" t="s">
        <v>88</v>
      </c>
      <c r="B38" s="298" t="s">
        <v>89</v>
      </c>
      <c r="C38" s="299"/>
      <c r="D38" s="298" t="s">
        <v>222</v>
      </c>
      <c r="E38" s="330"/>
    </row>
    <row r="39" spans="1:5" ht="22.5" customHeight="1">
      <c r="A39" s="331"/>
      <c r="B39" s="332"/>
      <c r="C39" s="333"/>
      <c r="D39" s="334"/>
      <c r="E39" s="333"/>
    </row>
    <row r="40" spans="1:5" ht="12.75">
      <c r="A40" s="301" t="s">
        <v>92</v>
      </c>
      <c r="B40" s="303"/>
      <c r="C40" s="303"/>
      <c r="D40" s="301" t="s">
        <v>93</v>
      </c>
      <c r="E40" s="253"/>
    </row>
    <row r="41" spans="1:5" ht="18" customHeight="1">
      <c r="A41" s="304"/>
      <c r="B41" s="305"/>
      <c r="C41" s="305"/>
      <c r="D41" s="335"/>
      <c r="E41" s="336"/>
    </row>
    <row r="42" spans="1:3" ht="12.75">
      <c r="A42" s="308"/>
      <c r="B42" s="308"/>
      <c r="C42" s="308"/>
    </row>
  </sheetData>
  <sheetProtection/>
  <protectedRanges>
    <protectedRange password="CACB" sqref="E16 A41:E41 A11:E14 A39:C39" name="FSR_1"/>
  </protectedRanges>
  <mergeCells count="12">
    <mergeCell ref="A1:E2"/>
    <mergeCell ref="A3:E4"/>
    <mergeCell ref="A11:E11"/>
    <mergeCell ref="A12:E12"/>
    <mergeCell ref="A13:E13"/>
    <mergeCell ref="A14:E14"/>
    <mergeCell ref="G14:K33"/>
    <mergeCell ref="B16:C16"/>
    <mergeCell ref="A29:B29"/>
    <mergeCell ref="A30:B30"/>
    <mergeCell ref="A31:B31"/>
    <mergeCell ref="A32:E35"/>
  </mergeCells>
  <dataValidations count="1">
    <dataValidation type="list" allowBlank="1" showInputMessage="1" showErrorMessage="1" sqref="G9">
      <formula1>$G$6:$G$8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M35"/>
  <sheetViews>
    <sheetView zoomScale="70" zoomScaleNormal="70" zoomScalePageLayoutView="0" workbookViewId="0" topLeftCell="A1">
      <selection activeCell="N17" sqref="N17"/>
    </sheetView>
  </sheetViews>
  <sheetFormatPr defaultColWidth="30.8515625" defaultRowHeight="12.75"/>
  <cols>
    <col min="1" max="1" width="33.57421875" style="2" customWidth="1"/>
    <col min="2" max="2" width="23.00390625" style="2" customWidth="1"/>
    <col min="3" max="3" width="15.140625" style="7" customWidth="1"/>
    <col min="4" max="4" width="16.421875" style="7" bestFit="1" customWidth="1"/>
    <col min="5" max="7" width="15.140625" style="2" customWidth="1"/>
    <col min="8" max="8" width="11.7109375" style="70" customWidth="1"/>
    <col min="9" max="9" width="16.421875" style="2" bestFit="1" customWidth="1"/>
    <col min="10" max="10" width="11.00390625" style="70" customWidth="1"/>
    <col min="11" max="11" width="9.28125" style="2" bestFit="1" customWidth="1"/>
    <col min="12" max="12" width="7.421875" style="99" customWidth="1"/>
    <col min="13" max="13" width="30.8515625" style="99" customWidth="1"/>
    <col min="14" max="16384" width="30.8515625" style="2" customWidth="1"/>
  </cols>
  <sheetData>
    <row r="1" ht="18.75" thickBot="1"/>
    <row r="2" spans="1:10" ht="24.75" customHeight="1" thickBot="1" thickTop="1">
      <c r="A2" s="73" t="s">
        <v>17</v>
      </c>
      <c r="B2" s="74">
        <f>'Invoice Cover Page'!B17</f>
        <v>0</v>
      </c>
      <c r="C2" s="89" t="s">
        <v>18</v>
      </c>
      <c r="D2" s="36"/>
      <c r="E2" s="213" t="s">
        <v>19</v>
      </c>
      <c r="F2" s="90"/>
      <c r="G2" s="457" t="s">
        <v>139</v>
      </c>
      <c r="H2" s="458"/>
      <c r="I2" s="458"/>
      <c r="J2" s="459"/>
    </row>
    <row r="3" spans="1:13" s="3" customFormat="1" ht="33.75" customHeight="1" thickBot="1">
      <c r="A3" s="37" t="s">
        <v>20</v>
      </c>
      <c r="B3" s="75" t="s">
        <v>21</v>
      </c>
      <c r="C3" s="38" t="s">
        <v>22</v>
      </c>
      <c r="D3" s="39" t="s">
        <v>23</v>
      </c>
      <c r="E3" s="28" t="s">
        <v>22</v>
      </c>
      <c r="F3" s="212" t="s">
        <v>23</v>
      </c>
      <c r="G3" s="28" t="s">
        <v>22</v>
      </c>
      <c r="H3" s="53" t="s">
        <v>113</v>
      </c>
      <c r="I3" s="15" t="s">
        <v>23</v>
      </c>
      <c r="J3" s="107" t="s">
        <v>113</v>
      </c>
      <c r="M3" s="100"/>
    </row>
    <row r="4" spans="1:13" s="3" customFormat="1" ht="36.75" customHeight="1" thickBot="1">
      <c r="A4" s="394" t="s">
        <v>119</v>
      </c>
      <c r="B4" s="76" t="s">
        <v>24</v>
      </c>
      <c r="C4" s="41">
        <f>'Jul-16'!C3</f>
        <v>30150</v>
      </c>
      <c r="D4" s="42">
        <f>'Jul-16'!D3</f>
        <v>9500</v>
      </c>
      <c r="E4" s="19">
        <f>'Dec-17'!G3</f>
        <v>0</v>
      </c>
      <c r="F4" s="18">
        <f>'Dec-17'!H3</f>
        <v>0</v>
      </c>
      <c r="G4" s="19">
        <f>'Dec-17'!I3</f>
        <v>30150</v>
      </c>
      <c r="H4" s="51">
        <f aca="true" t="shared" si="0" ref="H4:H22">G4/C4</f>
        <v>1</v>
      </c>
      <c r="I4" s="19">
        <f>'Dec-17'!K3</f>
        <v>9500</v>
      </c>
      <c r="J4" s="52">
        <f aca="true" t="shared" si="1" ref="J4:J22">I4/D4</f>
        <v>1</v>
      </c>
      <c r="M4" s="100"/>
    </row>
    <row r="5" spans="1:13" s="3" customFormat="1" ht="36.75" customHeight="1" thickBot="1">
      <c r="A5" s="466"/>
      <c r="B5" s="76" t="s">
        <v>25</v>
      </c>
      <c r="C5" s="41">
        <f>'Jul-16'!C4</f>
        <v>12688</v>
      </c>
      <c r="D5" s="42">
        <f>'Jul-16'!D4</f>
        <v>0</v>
      </c>
      <c r="E5" s="19">
        <f>'Dec-17'!G4</f>
        <v>0</v>
      </c>
      <c r="F5" s="18">
        <f>'Dec-17'!H4</f>
        <v>0</v>
      </c>
      <c r="G5" s="19">
        <f>'Dec-17'!I4</f>
        <v>12688</v>
      </c>
      <c r="H5" s="51">
        <f t="shared" si="0"/>
        <v>1</v>
      </c>
      <c r="I5" s="19">
        <f>'Dec-17'!K4</f>
        <v>0</v>
      </c>
      <c r="J5" s="52" t="e">
        <f t="shared" si="1"/>
        <v>#DIV/0!</v>
      </c>
      <c r="M5" s="100"/>
    </row>
    <row r="6" spans="1:13" s="3" customFormat="1" ht="36.75" customHeight="1" thickBot="1">
      <c r="A6" s="466"/>
      <c r="B6" s="77" t="s">
        <v>26</v>
      </c>
      <c r="C6" s="41">
        <f>'Jul-16'!C5</f>
        <v>9096</v>
      </c>
      <c r="D6" s="42">
        <f>'Jul-16'!D5</f>
        <v>195</v>
      </c>
      <c r="E6" s="19">
        <f>'Dec-17'!G5</f>
        <v>0</v>
      </c>
      <c r="F6" s="18">
        <f>'Dec-17'!H5</f>
        <v>0</v>
      </c>
      <c r="G6" s="19">
        <f>'Dec-17'!I5</f>
        <v>9096</v>
      </c>
      <c r="H6" s="51">
        <f t="shared" si="0"/>
        <v>1</v>
      </c>
      <c r="I6" s="19">
        <f>'Dec-17'!K5</f>
        <v>195</v>
      </c>
      <c r="J6" s="52">
        <f t="shared" si="1"/>
        <v>1</v>
      </c>
      <c r="M6" s="100"/>
    </row>
    <row r="7" spans="1:13" s="3" customFormat="1" ht="36.75" customHeight="1" thickBot="1">
      <c r="A7" s="466"/>
      <c r="B7" s="77" t="s">
        <v>27</v>
      </c>
      <c r="C7" s="41">
        <f>'Jul-16'!C6</f>
        <v>1500</v>
      </c>
      <c r="D7" s="42">
        <f>'Jul-16'!D6</f>
        <v>0</v>
      </c>
      <c r="E7" s="19">
        <f>'Dec-17'!G6</f>
        <v>0</v>
      </c>
      <c r="F7" s="18">
        <f>'Dec-17'!H6</f>
        <v>0</v>
      </c>
      <c r="G7" s="19">
        <f>'Dec-17'!I6</f>
        <v>1500</v>
      </c>
      <c r="H7" s="51">
        <f t="shared" si="0"/>
        <v>1</v>
      </c>
      <c r="I7" s="19">
        <f>'Dec-17'!K6</f>
        <v>0</v>
      </c>
      <c r="J7" s="52" t="e">
        <f t="shared" si="1"/>
        <v>#DIV/0!</v>
      </c>
      <c r="M7" s="100"/>
    </row>
    <row r="8" spans="1:13" s="3" customFormat="1" ht="36.75" customHeight="1" thickBot="1">
      <c r="A8" s="44"/>
      <c r="B8" s="77" t="s">
        <v>28</v>
      </c>
      <c r="C8" s="41">
        <f>'Jul-16'!C7</f>
        <v>0</v>
      </c>
      <c r="D8" s="42">
        <f>'Jul-16'!D7</f>
        <v>0</v>
      </c>
      <c r="E8" s="19">
        <f>'Dec-17'!G7</f>
        <v>0</v>
      </c>
      <c r="F8" s="18">
        <f>'Dec-17'!H7</f>
        <v>0</v>
      </c>
      <c r="G8" s="19">
        <f>'Dec-17'!I7</f>
        <v>0</v>
      </c>
      <c r="H8" s="51" t="e">
        <f t="shared" si="0"/>
        <v>#DIV/0!</v>
      </c>
      <c r="I8" s="19">
        <f>'Dec-17'!K7</f>
        <v>0</v>
      </c>
      <c r="J8" s="52" t="e">
        <f t="shared" si="1"/>
        <v>#DIV/0!</v>
      </c>
      <c r="M8" s="100"/>
    </row>
    <row r="9" spans="1:13" s="3" customFormat="1" ht="36.75" customHeight="1" thickBot="1">
      <c r="A9" s="78"/>
      <c r="B9" s="77" t="s">
        <v>29</v>
      </c>
      <c r="C9" s="41">
        <f>'Jul-16'!C8</f>
        <v>1920</v>
      </c>
      <c r="D9" s="42">
        <f>'Jul-16'!D8</f>
        <v>0</v>
      </c>
      <c r="E9" s="19">
        <f>'Dec-17'!G8</f>
        <v>0</v>
      </c>
      <c r="F9" s="18">
        <f>'Dec-17'!H8</f>
        <v>0</v>
      </c>
      <c r="G9" s="19">
        <f>'Dec-17'!I8</f>
        <v>1920</v>
      </c>
      <c r="H9" s="51">
        <f t="shared" si="0"/>
        <v>1</v>
      </c>
      <c r="I9" s="19">
        <f>'Dec-17'!K8</f>
        <v>0</v>
      </c>
      <c r="J9" s="52" t="e">
        <f t="shared" si="1"/>
        <v>#DIV/0!</v>
      </c>
      <c r="L9" s="100"/>
      <c r="M9" s="100"/>
    </row>
    <row r="10" spans="1:10" s="3" customFormat="1" ht="36.75" customHeight="1" thickBot="1">
      <c r="A10" s="78"/>
      <c r="B10" s="79" t="s">
        <v>30</v>
      </c>
      <c r="C10" s="41">
        <f>'Jul-16'!C9</f>
        <v>0</v>
      </c>
      <c r="D10" s="42">
        <f>'Jul-16'!D9</f>
        <v>0</v>
      </c>
      <c r="E10" s="19">
        <f>'Dec-17'!G9</f>
        <v>0</v>
      </c>
      <c r="F10" s="18">
        <f>'Dec-17'!H9</f>
        <v>0</v>
      </c>
      <c r="G10" s="19">
        <f>'Dec-17'!I9</f>
        <v>0</v>
      </c>
      <c r="H10" s="51" t="e">
        <f t="shared" si="0"/>
        <v>#DIV/0!</v>
      </c>
      <c r="I10" s="19">
        <f>'Dec-17'!K9</f>
        <v>0</v>
      </c>
      <c r="J10" s="52" t="e">
        <f t="shared" si="1"/>
        <v>#DIV/0!</v>
      </c>
    </row>
    <row r="11" spans="1:10" s="3" customFormat="1" ht="36.75" customHeight="1" thickBot="1">
      <c r="A11" s="393"/>
      <c r="B11" s="77" t="s">
        <v>31</v>
      </c>
      <c r="C11" s="41">
        <f>'Jul-16'!C10</f>
        <v>0</v>
      </c>
      <c r="D11" s="42">
        <f>'Jul-16'!D10</f>
        <v>0</v>
      </c>
      <c r="E11" s="19">
        <f>'Dec-17'!G10</f>
        <v>0</v>
      </c>
      <c r="F11" s="18">
        <f>'Dec-17'!H10</f>
        <v>0</v>
      </c>
      <c r="G11" s="19">
        <f>'Dec-17'!I10</f>
        <v>0</v>
      </c>
      <c r="H11" s="51" t="e">
        <f t="shared" si="0"/>
        <v>#DIV/0!</v>
      </c>
      <c r="I11" s="19">
        <f>'Dec-17'!K10</f>
        <v>0</v>
      </c>
      <c r="J11" s="52" t="e">
        <f t="shared" si="1"/>
        <v>#DIV/0!</v>
      </c>
    </row>
    <row r="12" spans="1:12" s="3" customFormat="1" ht="36.75" customHeight="1" thickBot="1">
      <c r="A12" s="393"/>
      <c r="B12" s="77" t="s">
        <v>32</v>
      </c>
      <c r="C12" s="41">
        <f>'Jul-16'!C11</f>
        <v>0</v>
      </c>
      <c r="D12" s="42">
        <f>'Jul-16'!D11</f>
        <v>0</v>
      </c>
      <c r="E12" s="19">
        <f>'Dec-17'!G11</f>
        <v>0</v>
      </c>
      <c r="F12" s="18">
        <f>'Dec-17'!H11</f>
        <v>0</v>
      </c>
      <c r="G12" s="19">
        <f>'Dec-17'!I11</f>
        <v>0</v>
      </c>
      <c r="H12" s="51" t="e">
        <f t="shared" si="0"/>
        <v>#DIV/0!</v>
      </c>
      <c r="I12" s="19">
        <f>'Dec-17'!K11</f>
        <v>0</v>
      </c>
      <c r="J12" s="52" t="e">
        <f t="shared" si="1"/>
        <v>#DIV/0!</v>
      </c>
      <c r="L12" s="211"/>
    </row>
    <row r="13" spans="1:12" s="3" customFormat="1" ht="36.75" customHeight="1" thickBot="1">
      <c r="A13" s="78"/>
      <c r="B13" s="77" t="s">
        <v>33</v>
      </c>
      <c r="C13" s="41">
        <f>'Jul-16'!C12</f>
        <v>0</v>
      </c>
      <c r="D13" s="42">
        <f>'Jul-16'!D12</f>
        <v>0</v>
      </c>
      <c r="E13" s="19">
        <f>'Dec-17'!G12</f>
        <v>0</v>
      </c>
      <c r="F13" s="18">
        <f>'Dec-17'!H12</f>
        <v>0</v>
      </c>
      <c r="G13" s="19">
        <f>'Dec-17'!I12</f>
        <v>0</v>
      </c>
      <c r="H13" s="51" t="e">
        <f t="shared" si="0"/>
        <v>#DIV/0!</v>
      </c>
      <c r="I13" s="19">
        <f>'Dec-17'!K12</f>
        <v>0</v>
      </c>
      <c r="J13" s="52" t="e">
        <f t="shared" si="1"/>
        <v>#DIV/0!</v>
      </c>
      <c r="L13" s="220"/>
    </row>
    <row r="14" spans="1:12" s="3" customFormat="1" ht="36.75" customHeight="1" thickBot="1">
      <c r="A14" s="44"/>
      <c r="B14" s="77" t="s">
        <v>34</v>
      </c>
      <c r="C14" s="41">
        <f>'Jul-16'!C13</f>
        <v>468</v>
      </c>
      <c r="D14" s="42">
        <f>'Jul-16'!D13</f>
        <v>11520</v>
      </c>
      <c r="E14" s="19">
        <f>'Dec-17'!G13</f>
        <v>0</v>
      </c>
      <c r="F14" s="18">
        <f>'Dec-17'!H13</f>
        <v>0</v>
      </c>
      <c r="G14" s="19">
        <f>'Dec-17'!I13</f>
        <v>468</v>
      </c>
      <c r="H14" s="51">
        <f t="shared" si="0"/>
        <v>1</v>
      </c>
      <c r="I14" s="19">
        <f>'Dec-17'!K13</f>
        <v>11520</v>
      </c>
      <c r="J14" s="52">
        <f t="shared" si="1"/>
        <v>1</v>
      </c>
      <c r="L14" s="221"/>
    </row>
    <row r="15" spans="1:12" s="4" customFormat="1" ht="36.75" customHeight="1" thickBot="1">
      <c r="A15" s="80"/>
      <c r="B15" s="43" t="s">
        <v>114</v>
      </c>
      <c r="C15" s="41">
        <f>'Jul-16'!C14</f>
        <v>0</v>
      </c>
      <c r="D15" s="42">
        <f>'Jul-16'!D14</f>
        <v>0</v>
      </c>
      <c r="E15" s="19">
        <f>'Dec-17'!G14</f>
        <v>0</v>
      </c>
      <c r="F15" s="18">
        <f>'Dec-17'!H14</f>
        <v>0</v>
      </c>
      <c r="G15" s="19">
        <f>'Dec-17'!I14</f>
        <v>0</v>
      </c>
      <c r="H15" s="51" t="e">
        <f t="shared" si="0"/>
        <v>#DIV/0!</v>
      </c>
      <c r="I15" s="19">
        <f>'Dec-17'!K14</f>
        <v>0</v>
      </c>
      <c r="J15" s="52" t="e">
        <f t="shared" si="1"/>
        <v>#DIV/0!</v>
      </c>
      <c r="L15" s="219"/>
    </row>
    <row r="16" spans="1:10" s="4" customFormat="1" ht="36.75" customHeight="1" thickBot="1">
      <c r="A16" s="81"/>
      <c r="B16" s="43" t="s">
        <v>115</v>
      </c>
      <c r="C16" s="41">
        <f>'Jul-16'!C15</f>
        <v>0</v>
      </c>
      <c r="D16" s="42">
        <f>'Jul-16'!D15</f>
        <v>0</v>
      </c>
      <c r="E16" s="19">
        <f>'Dec-17'!G15</f>
        <v>0</v>
      </c>
      <c r="F16" s="18">
        <f>'Dec-17'!H15</f>
        <v>0</v>
      </c>
      <c r="G16" s="19">
        <f>'Dec-17'!I15</f>
        <v>0</v>
      </c>
      <c r="H16" s="51" t="e">
        <f t="shared" si="0"/>
        <v>#DIV/0!</v>
      </c>
      <c r="I16" s="19">
        <f>'Dec-17'!K15</f>
        <v>0</v>
      </c>
      <c r="J16" s="52" t="e">
        <f t="shared" si="1"/>
        <v>#DIV/0!</v>
      </c>
    </row>
    <row r="17" spans="1:13" s="4" customFormat="1" ht="36.75" customHeight="1" thickBot="1">
      <c r="A17" s="81"/>
      <c r="B17" s="40" t="s">
        <v>116</v>
      </c>
      <c r="C17" s="41">
        <f>'Jul-16'!C16</f>
        <v>0</v>
      </c>
      <c r="D17" s="42">
        <f>'Jul-16'!D16</f>
        <v>0</v>
      </c>
      <c r="E17" s="19">
        <f>'Dec-17'!G16</f>
        <v>0</v>
      </c>
      <c r="F17" s="18">
        <f>'Dec-17'!H16</f>
        <v>0</v>
      </c>
      <c r="G17" s="19">
        <f>'Dec-17'!I16</f>
        <v>0</v>
      </c>
      <c r="H17" s="51" t="e">
        <f t="shared" si="0"/>
        <v>#DIV/0!</v>
      </c>
      <c r="I17" s="19">
        <f>'Dec-17'!K16</f>
        <v>0</v>
      </c>
      <c r="J17" s="52" t="e">
        <f t="shared" si="1"/>
        <v>#DIV/0!</v>
      </c>
      <c r="L17" s="101"/>
      <c r="M17" s="101"/>
    </row>
    <row r="18" spans="1:13" s="4" customFormat="1" ht="36.75" customHeight="1" thickBot="1">
      <c r="A18" s="81"/>
      <c r="B18" s="43" t="s">
        <v>117</v>
      </c>
      <c r="C18" s="41">
        <f>'Jul-16'!C17</f>
        <v>0</v>
      </c>
      <c r="D18" s="42">
        <f>'Jul-16'!D17</f>
        <v>0</v>
      </c>
      <c r="E18" s="19">
        <f>'Dec-17'!G17</f>
        <v>0</v>
      </c>
      <c r="F18" s="18">
        <f>'Dec-17'!H17</f>
        <v>0</v>
      </c>
      <c r="G18" s="19">
        <f>'Dec-17'!I17</f>
        <v>0</v>
      </c>
      <c r="H18" s="51" t="e">
        <f t="shared" si="0"/>
        <v>#DIV/0!</v>
      </c>
      <c r="I18" s="19">
        <f>'Dec-17'!K17</f>
        <v>0</v>
      </c>
      <c r="J18" s="52" t="e">
        <f t="shared" si="1"/>
        <v>#DIV/0!</v>
      </c>
      <c r="L18" s="101"/>
      <c r="M18" s="101"/>
    </row>
    <row r="19" spans="1:13" s="4" customFormat="1" ht="36.75" customHeight="1" thickBot="1">
      <c r="A19" s="82"/>
      <c r="B19" s="43" t="s">
        <v>232</v>
      </c>
      <c r="C19" s="41">
        <f>'Jul-16'!C18</f>
        <v>0</v>
      </c>
      <c r="D19" s="42">
        <f>'Jul-16'!D18</f>
        <v>0</v>
      </c>
      <c r="E19" s="19">
        <f>'Dec-17'!G18</f>
        <v>0</v>
      </c>
      <c r="F19" s="18">
        <f>'Dec-17'!H18</f>
        <v>0</v>
      </c>
      <c r="G19" s="19">
        <f>'Dec-17'!I18</f>
        <v>0</v>
      </c>
      <c r="H19" s="51" t="e">
        <f t="shared" si="0"/>
        <v>#DIV/0!</v>
      </c>
      <c r="I19" s="19">
        <f>'Dec-17'!K18</f>
        <v>0</v>
      </c>
      <c r="J19" s="52" t="e">
        <f t="shared" si="1"/>
        <v>#DIV/0!</v>
      </c>
      <c r="L19" s="101"/>
      <c r="M19" s="101"/>
    </row>
    <row r="20" spans="1:13" s="108" customFormat="1" ht="36.75" customHeight="1" thickBot="1">
      <c r="A20" s="396" t="s">
        <v>112</v>
      </c>
      <c r="B20" s="460"/>
      <c r="C20" s="20">
        <f>SUM(C4:C19)</f>
        <v>55822</v>
      </c>
      <c r="D20" s="21">
        <f>SUM(D4:D19)</f>
        <v>21215</v>
      </c>
      <c r="E20" s="20">
        <f>SUM(E4:E19)</f>
        <v>0</v>
      </c>
      <c r="F20" s="21">
        <f>SUM(F4:F19)</f>
        <v>0</v>
      </c>
      <c r="G20" s="20">
        <f>SUM(G4:G19)</f>
        <v>55822</v>
      </c>
      <c r="H20" s="365">
        <f>G20/C20</f>
        <v>1</v>
      </c>
      <c r="I20" s="20">
        <f>SUM(I4:I19)</f>
        <v>21215</v>
      </c>
      <c r="J20" s="365">
        <f>I20/D20</f>
        <v>1</v>
      </c>
      <c r="L20" s="109"/>
      <c r="M20" s="109"/>
    </row>
    <row r="21" spans="1:13" s="4" customFormat="1" ht="49.5" customHeight="1" thickBot="1">
      <c r="A21" s="48" t="s">
        <v>131</v>
      </c>
      <c r="B21" s="43" t="s">
        <v>238</v>
      </c>
      <c r="C21" s="41"/>
      <c r="D21" s="42"/>
      <c r="E21" s="19">
        <f>'Dec-17'!G20</f>
        <v>0</v>
      </c>
      <c r="F21" s="18">
        <f>'Dec-17'!H20</f>
        <v>0</v>
      </c>
      <c r="G21" s="19">
        <f>'Dec-17'!I20</f>
        <v>19985</v>
      </c>
      <c r="H21" s="51" t="e">
        <f>G21/C21</f>
        <v>#DIV/0!</v>
      </c>
      <c r="I21" s="19">
        <f>'Dec-17'!K20</f>
        <v>6311</v>
      </c>
      <c r="J21" s="52" t="e">
        <f t="shared" si="1"/>
        <v>#DIV/0!</v>
      </c>
      <c r="L21" s="101"/>
      <c r="M21" s="101"/>
    </row>
    <row r="22" spans="1:13" s="4" customFormat="1" ht="36.75" customHeight="1" thickBot="1">
      <c r="A22" s="461" t="s">
        <v>120</v>
      </c>
      <c r="B22" s="462"/>
      <c r="C22" s="91">
        <f>C20+C21</f>
        <v>55822</v>
      </c>
      <c r="D22" s="91">
        <f>D20+D21</f>
        <v>21215</v>
      </c>
      <c r="E22" s="91">
        <f>E20+E21</f>
        <v>0</v>
      </c>
      <c r="F22" s="91">
        <f>F20+F21</f>
        <v>0</v>
      </c>
      <c r="G22" s="91">
        <f>G20+G21</f>
        <v>75807</v>
      </c>
      <c r="H22" s="92">
        <f t="shared" si="0"/>
        <v>1.3580129697968544</v>
      </c>
      <c r="I22" s="91">
        <f>I21+I20</f>
        <v>27526</v>
      </c>
      <c r="J22" s="111">
        <f t="shared" si="1"/>
        <v>1.297478199387226</v>
      </c>
      <c r="L22" s="101"/>
      <c r="M22" s="101"/>
    </row>
    <row r="23" spans="1:13" s="4" customFormat="1" ht="36.75" customHeight="1" thickBot="1" thickTop="1">
      <c r="A23" s="210"/>
      <c r="C23" s="467"/>
      <c r="D23" s="468"/>
      <c r="E23" s="465"/>
      <c r="F23" s="465"/>
      <c r="G23" s="465"/>
      <c r="H23" s="465"/>
      <c r="I23" s="465"/>
      <c r="J23" s="465"/>
      <c r="L23" s="101"/>
      <c r="M23" s="101"/>
    </row>
    <row r="24" spans="1:13" s="4" customFormat="1" ht="42.75" customHeight="1" thickBot="1">
      <c r="A24" s="463" t="s">
        <v>153</v>
      </c>
      <c r="B24" s="464"/>
      <c r="C24" s="464"/>
      <c r="D24" s="464"/>
      <c r="F24" s="442" t="s">
        <v>152</v>
      </c>
      <c r="G24" s="443"/>
      <c r="H24" s="443"/>
      <c r="I24" s="443"/>
      <c r="J24" s="444"/>
      <c r="K24" s="222">
        <v>1</v>
      </c>
      <c r="L24" s="101"/>
      <c r="M24" s="101"/>
    </row>
    <row r="25" spans="1:11" ht="30" thickBot="1">
      <c r="A25" s="223" t="s">
        <v>157</v>
      </c>
      <c r="B25" s="215" t="s">
        <v>154</v>
      </c>
      <c r="C25" s="445" t="s">
        <v>155</v>
      </c>
      <c r="D25" s="446"/>
      <c r="F25" s="442" t="s">
        <v>163</v>
      </c>
      <c r="G25" s="443"/>
      <c r="H25" s="443"/>
      <c r="I25" s="443"/>
      <c r="J25" s="440"/>
      <c r="K25" s="229">
        <v>0.24</v>
      </c>
    </row>
    <row r="26" spans="1:10" ht="51.75" thickBot="1">
      <c r="A26" s="223" t="s">
        <v>160</v>
      </c>
      <c r="B26" s="216">
        <f>E21</f>
        <v>0</v>
      </c>
      <c r="C26" s="447">
        <f>F21</f>
        <v>0</v>
      </c>
      <c r="D26" s="448"/>
      <c r="F26" s="99"/>
      <c r="G26" s="453" t="s">
        <v>156</v>
      </c>
      <c r="H26" s="454"/>
      <c r="I26" s="455"/>
      <c r="J26" s="97"/>
    </row>
    <row r="27" spans="1:10" ht="52.5" thickBot="1">
      <c r="A27" s="223" t="s">
        <v>164</v>
      </c>
      <c r="B27" s="217">
        <f>C20*0.0526*0.8</f>
        <v>2348.98976</v>
      </c>
      <c r="C27" s="449">
        <f>(F20+E20)*0.1</f>
        <v>0</v>
      </c>
      <c r="D27" s="450"/>
      <c r="F27" s="99"/>
      <c r="G27" s="456"/>
      <c r="H27" s="440"/>
      <c r="I27" s="441"/>
      <c r="J27" s="97"/>
    </row>
    <row r="28" spans="1:10" ht="28.5" customHeight="1" thickBot="1">
      <c r="A28" s="223" t="s">
        <v>159</v>
      </c>
      <c r="B28" s="218">
        <f>B27-B26</f>
        <v>2348.98976</v>
      </c>
      <c r="C28" s="451">
        <f>C27-C26</f>
        <v>0</v>
      </c>
      <c r="D28" s="452"/>
      <c r="F28" s="99"/>
      <c r="G28" s="439" t="e">
        <f>F22/(F22+E22)</f>
        <v>#DIV/0!</v>
      </c>
      <c r="H28" s="440"/>
      <c r="I28" s="441"/>
      <c r="J28" s="97"/>
    </row>
    <row r="30" ht="22.5">
      <c r="A30" s="228" t="s">
        <v>162</v>
      </c>
    </row>
    <row r="31" spans="1:10" s="99" customFormat="1" ht="22.5">
      <c r="A31" s="226" t="s">
        <v>158</v>
      </c>
      <c r="B31" s="224" t="s">
        <v>165</v>
      </c>
      <c r="C31" s="214"/>
      <c r="D31" s="214"/>
      <c r="H31" s="97"/>
      <c r="J31" s="97"/>
    </row>
    <row r="32" spans="1:10" s="99" customFormat="1" ht="22.5">
      <c r="A32" s="227" t="s">
        <v>161</v>
      </c>
      <c r="B32" s="225" t="s">
        <v>166</v>
      </c>
      <c r="C32" s="214"/>
      <c r="D32" s="214"/>
      <c r="H32" s="97"/>
      <c r="J32" s="97"/>
    </row>
    <row r="33" spans="1:10" s="99" customFormat="1" ht="22.5">
      <c r="A33" s="227" t="s">
        <v>159</v>
      </c>
      <c r="B33" s="225" t="s">
        <v>168</v>
      </c>
      <c r="C33" s="214"/>
      <c r="D33" s="214"/>
      <c r="H33" s="97"/>
      <c r="J33" s="97"/>
    </row>
    <row r="34" spans="1:10" s="99" customFormat="1" ht="22.5">
      <c r="A34" s="225"/>
      <c r="B34" s="225" t="s">
        <v>167</v>
      </c>
      <c r="C34" s="214"/>
      <c r="D34" s="214"/>
      <c r="H34" s="97"/>
      <c r="J34" s="97"/>
    </row>
    <row r="35" spans="1:10" s="99" customFormat="1" ht="22.5">
      <c r="A35" s="225"/>
      <c r="B35" s="225" t="s">
        <v>170</v>
      </c>
      <c r="C35" s="214"/>
      <c r="D35" s="214"/>
      <c r="H35" s="97"/>
      <c r="J35" s="97"/>
    </row>
  </sheetData>
  <sheetProtection password="ED2A" sheet="1" selectLockedCells="1"/>
  <mergeCells count="16">
    <mergeCell ref="G2:J2"/>
    <mergeCell ref="A20:B20"/>
    <mergeCell ref="A22:B22"/>
    <mergeCell ref="A24:D24"/>
    <mergeCell ref="E23:J23"/>
    <mergeCell ref="A4:A7"/>
    <mergeCell ref="C23:D23"/>
    <mergeCell ref="A11:A12"/>
    <mergeCell ref="G28:I28"/>
    <mergeCell ref="F24:J24"/>
    <mergeCell ref="F25:J25"/>
    <mergeCell ref="C25:D25"/>
    <mergeCell ref="C26:D26"/>
    <mergeCell ref="C27:D27"/>
    <mergeCell ref="C28:D28"/>
    <mergeCell ref="G26:I27"/>
  </mergeCells>
  <conditionalFormatting sqref="G28:I28 L15">
    <cfRule type="cellIs" priority="1" dxfId="50" operator="lessThanOrEqual" stopIfTrue="1">
      <formula>0.239999999999</formula>
    </cfRule>
  </conditionalFormatting>
  <conditionalFormatting sqref="B26">
    <cfRule type="cellIs" priority="2" dxfId="50" operator="greaterThan" stopIfTrue="1">
      <formula>$B$27</formula>
    </cfRule>
  </conditionalFormatting>
  <conditionalFormatting sqref="C26">
    <cfRule type="cellIs" priority="3" dxfId="50" operator="greaterThan" stopIfTrue="1">
      <formula>$C$27</formula>
    </cfRule>
  </conditionalFormatting>
  <conditionalFormatting sqref="K24:K25 H29:H65536 J26:J65536 H1:H19 J1:J19 J21:J23 H21:H23">
    <cfRule type="cellIs" priority="4" dxfId="50" operator="lessThanOrEqual" stopIfTrue="1">
      <formula>-0.0999999999999999</formula>
    </cfRule>
  </conditionalFormatting>
  <printOptions horizontalCentered="1" verticalCentered="1"/>
  <pageMargins left="0.27" right="0" top="0.75" bottom="0.14" header="0.5" footer="0.2"/>
  <pageSetup orientation="landscape" scale="70" r:id="rId1"/>
  <headerFooter alignWithMargins="0">
    <oddHeader>&amp;LYTD ALARM Worksheet</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27"/>
  <sheetViews>
    <sheetView tabSelected="1" zoomScale="70" zoomScaleNormal="70" workbookViewId="0" topLeftCell="A1">
      <selection activeCell="F5" sqref="F5"/>
    </sheetView>
  </sheetViews>
  <sheetFormatPr defaultColWidth="30.8515625" defaultRowHeight="12.75"/>
  <cols>
    <col min="1" max="1" width="27.8515625" style="2" customWidth="1"/>
    <col min="2" max="2" width="23.140625" style="12" customWidth="1"/>
    <col min="3" max="3" width="16.140625" style="7" customWidth="1"/>
    <col min="4" max="4" width="17.140625" style="7" customWidth="1"/>
    <col min="5" max="8" width="15.140625" style="2" customWidth="1"/>
    <col min="9" max="9" width="17.00390625" style="2" customWidth="1"/>
    <col min="10" max="10" width="10.28125" style="2" customWidth="1"/>
    <col min="11" max="11" width="16.00390625" style="2" customWidth="1"/>
    <col min="12" max="12" width="10.28125" style="2" customWidth="1"/>
    <col min="13" max="16384" width="30.8515625" style="2" customWidth="1"/>
  </cols>
  <sheetData>
    <row r="1" spans="1:12" ht="24.75" customHeight="1" thickBot="1" thickTop="1">
      <c r="A1" s="56" t="s">
        <v>17</v>
      </c>
      <c r="B1" s="34">
        <f>'Invoice Cover Page'!B17</f>
        <v>0</v>
      </c>
      <c r="C1" s="35" t="s">
        <v>18</v>
      </c>
      <c r="D1" s="36"/>
      <c r="E1" s="56" t="s">
        <v>36</v>
      </c>
      <c r="F1" s="57"/>
      <c r="G1" s="26" t="s">
        <v>19</v>
      </c>
      <c r="H1" s="27"/>
      <c r="I1" s="469" t="s">
        <v>139</v>
      </c>
      <c r="J1" s="470"/>
      <c r="K1" s="470"/>
      <c r="L1" s="471"/>
    </row>
    <row r="2" spans="1:12" s="3" customFormat="1" ht="33.75" customHeight="1" thickBot="1">
      <c r="A2" s="37" t="s">
        <v>20</v>
      </c>
      <c r="B2" s="15" t="s">
        <v>21</v>
      </c>
      <c r="C2" s="38" t="s">
        <v>22</v>
      </c>
      <c r="D2" s="39" t="s">
        <v>23</v>
      </c>
      <c r="E2" s="58" t="s">
        <v>22</v>
      </c>
      <c r="F2" s="59" t="s">
        <v>23</v>
      </c>
      <c r="G2" s="14" t="s">
        <v>22</v>
      </c>
      <c r="H2" s="15" t="s">
        <v>23</v>
      </c>
      <c r="I2" s="28" t="s">
        <v>22</v>
      </c>
      <c r="J2" s="28" t="s">
        <v>113</v>
      </c>
      <c r="K2" s="15" t="s">
        <v>23</v>
      </c>
      <c r="L2" s="59" t="s">
        <v>113</v>
      </c>
    </row>
    <row r="3" spans="1:12" s="3" customFormat="1" ht="36.75" customHeight="1" thickBot="1">
      <c r="A3" s="394" t="s">
        <v>119</v>
      </c>
      <c r="B3" s="40" t="s">
        <v>24</v>
      </c>
      <c r="C3" s="41">
        <v>30150</v>
      </c>
      <c r="D3" s="42">
        <v>9500</v>
      </c>
      <c r="E3" s="16"/>
      <c r="F3" s="17"/>
      <c r="G3" s="18">
        <f aca="true" t="shared" si="0" ref="G3:G20">E3</f>
        <v>0</v>
      </c>
      <c r="H3" s="19">
        <f aca="true" t="shared" si="1" ref="H3:H20">F3</f>
        <v>0</v>
      </c>
      <c r="I3" s="19">
        <f>'Jul-16'!C3-G3</f>
        <v>30150</v>
      </c>
      <c r="J3" s="51">
        <f>I3/C3</f>
        <v>1</v>
      </c>
      <c r="K3" s="19">
        <f>'Jul-16'!D3-H3</f>
        <v>9500</v>
      </c>
      <c r="L3" s="69">
        <f>K3/D3</f>
        <v>1</v>
      </c>
    </row>
    <row r="4" spans="1:12" s="3" customFormat="1" ht="36.75" customHeight="1" thickBot="1">
      <c r="A4" s="478"/>
      <c r="B4" s="40" t="s">
        <v>25</v>
      </c>
      <c r="C4" s="41">
        <v>12688</v>
      </c>
      <c r="D4" s="42"/>
      <c r="E4" s="16"/>
      <c r="F4" s="17"/>
      <c r="G4" s="18">
        <f t="shared" si="0"/>
        <v>0</v>
      </c>
      <c r="H4" s="19">
        <f t="shared" si="1"/>
        <v>0</v>
      </c>
      <c r="I4" s="19">
        <f>'Jul-16'!C4-G4</f>
        <v>12688</v>
      </c>
      <c r="J4" s="51">
        <f aca="true" t="shared" si="2" ref="J4:J16">I4/C4</f>
        <v>1</v>
      </c>
      <c r="K4" s="19">
        <f>'Jul-16'!D4-H4</f>
        <v>0</v>
      </c>
      <c r="L4" s="69" t="e">
        <f aca="true" t="shared" si="3" ref="L4:L20">K4/D4</f>
        <v>#DIV/0!</v>
      </c>
    </row>
    <row r="5" spans="1:12" s="3" customFormat="1" ht="36.75" customHeight="1" thickBot="1">
      <c r="A5" s="479"/>
      <c r="B5" s="43" t="s">
        <v>26</v>
      </c>
      <c r="C5" s="41">
        <v>9096</v>
      </c>
      <c r="D5" s="42">
        <v>195</v>
      </c>
      <c r="E5" s="16"/>
      <c r="F5" s="17"/>
      <c r="G5" s="18">
        <f t="shared" si="0"/>
        <v>0</v>
      </c>
      <c r="H5" s="19">
        <f t="shared" si="1"/>
        <v>0</v>
      </c>
      <c r="I5" s="19">
        <f>'Jul-16'!C5-G5</f>
        <v>9096</v>
      </c>
      <c r="J5" s="51">
        <f t="shared" si="2"/>
        <v>1</v>
      </c>
      <c r="K5" s="19">
        <f>'Jul-16'!D5-H5</f>
        <v>195</v>
      </c>
      <c r="L5" s="69">
        <f t="shared" si="3"/>
        <v>1</v>
      </c>
    </row>
    <row r="6" spans="1:12" s="3" customFormat="1" ht="36.75" customHeight="1" thickBot="1">
      <c r="A6" s="479"/>
      <c r="B6" s="43" t="s">
        <v>27</v>
      </c>
      <c r="C6" s="41">
        <v>1500</v>
      </c>
      <c r="D6" s="42"/>
      <c r="E6" s="16"/>
      <c r="F6" s="17"/>
      <c r="G6" s="18">
        <f t="shared" si="0"/>
        <v>0</v>
      </c>
      <c r="H6" s="19">
        <f t="shared" si="1"/>
        <v>0</v>
      </c>
      <c r="I6" s="19">
        <f>'Jul-16'!C6-G6</f>
        <v>1500</v>
      </c>
      <c r="J6" s="51">
        <f t="shared" si="2"/>
        <v>1</v>
      </c>
      <c r="K6" s="19">
        <f>'Jul-16'!D6-H6</f>
        <v>0</v>
      </c>
      <c r="L6" s="69" t="e">
        <f t="shared" si="3"/>
        <v>#DIV/0!</v>
      </c>
    </row>
    <row r="7" spans="1:12" s="3" customFormat="1" ht="36.75" customHeight="1" thickBot="1">
      <c r="A7" s="44"/>
      <c r="B7" s="43" t="s">
        <v>28</v>
      </c>
      <c r="C7" s="41"/>
      <c r="D7" s="42"/>
      <c r="E7" s="16"/>
      <c r="F7" s="17"/>
      <c r="G7" s="18">
        <f t="shared" si="0"/>
        <v>0</v>
      </c>
      <c r="H7" s="19">
        <f t="shared" si="1"/>
        <v>0</v>
      </c>
      <c r="I7" s="19">
        <f>'Jul-16'!C7-G7</f>
        <v>0</v>
      </c>
      <c r="J7" s="51" t="e">
        <f t="shared" si="2"/>
        <v>#DIV/0!</v>
      </c>
      <c r="K7" s="19">
        <f>'Jul-16'!D7-H7</f>
        <v>0</v>
      </c>
      <c r="L7" s="69" t="e">
        <f t="shared" si="3"/>
        <v>#DIV/0!</v>
      </c>
    </row>
    <row r="8" spans="1:12" s="3" customFormat="1" ht="36.75" customHeight="1" thickBot="1">
      <c r="A8" s="44"/>
      <c r="B8" s="43" t="s">
        <v>29</v>
      </c>
      <c r="C8" s="41">
        <v>1920</v>
      </c>
      <c r="D8" s="42"/>
      <c r="E8" s="16"/>
      <c r="F8" s="17"/>
      <c r="G8" s="18">
        <f t="shared" si="0"/>
        <v>0</v>
      </c>
      <c r="H8" s="19">
        <f t="shared" si="1"/>
        <v>0</v>
      </c>
      <c r="I8" s="19">
        <f>'Jul-16'!C8-G8</f>
        <v>1920</v>
      </c>
      <c r="J8" s="51">
        <f t="shared" si="2"/>
        <v>1</v>
      </c>
      <c r="K8" s="19">
        <f>'Jul-16'!D8-H8</f>
        <v>0</v>
      </c>
      <c r="L8" s="69" t="e">
        <f t="shared" si="3"/>
        <v>#DIV/0!</v>
      </c>
    </row>
    <row r="9" spans="1:12" s="3" customFormat="1" ht="36.75" customHeight="1" thickBot="1">
      <c r="A9" s="44"/>
      <c r="B9" s="45" t="s">
        <v>30</v>
      </c>
      <c r="C9" s="41"/>
      <c r="D9" s="42"/>
      <c r="E9" s="16"/>
      <c r="F9" s="17"/>
      <c r="G9" s="18">
        <f t="shared" si="0"/>
        <v>0</v>
      </c>
      <c r="H9" s="19">
        <f t="shared" si="1"/>
        <v>0</v>
      </c>
      <c r="I9" s="19">
        <f>'Jul-16'!C9-G9</f>
        <v>0</v>
      </c>
      <c r="J9" s="51" t="e">
        <f t="shared" si="2"/>
        <v>#DIV/0!</v>
      </c>
      <c r="K9" s="19">
        <f>'Jul-16'!D9-H9</f>
        <v>0</v>
      </c>
      <c r="L9" s="69" t="e">
        <f t="shared" si="3"/>
        <v>#DIV/0!</v>
      </c>
    </row>
    <row r="10" spans="1:12" s="3" customFormat="1" ht="36.75" customHeight="1" thickBot="1">
      <c r="A10" s="44"/>
      <c r="B10" s="43" t="s">
        <v>31</v>
      </c>
      <c r="C10" s="41"/>
      <c r="D10" s="42"/>
      <c r="E10" s="16"/>
      <c r="F10" s="17"/>
      <c r="G10" s="18">
        <f t="shared" si="0"/>
        <v>0</v>
      </c>
      <c r="H10" s="19">
        <f t="shared" si="1"/>
        <v>0</v>
      </c>
      <c r="I10" s="19">
        <f>'Jul-16'!C10-G10</f>
        <v>0</v>
      </c>
      <c r="J10" s="51" t="e">
        <f t="shared" si="2"/>
        <v>#DIV/0!</v>
      </c>
      <c r="K10" s="19">
        <f>'Jul-16'!D10-H10</f>
        <v>0</v>
      </c>
      <c r="L10" s="69" t="e">
        <f t="shared" si="3"/>
        <v>#DIV/0!</v>
      </c>
    </row>
    <row r="11" spans="1:12" s="3" customFormat="1" ht="36.75" customHeight="1" thickBot="1">
      <c r="A11" s="44"/>
      <c r="B11" s="43" t="s">
        <v>32</v>
      </c>
      <c r="C11" s="41"/>
      <c r="D11" s="42"/>
      <c r="E11" s="16"/>
      <c r="F11" s="17"/>
      <c r="G11" s="18">
        <f t="shared" si="0"/>
        <v>0</v>
      </c>
      <c r="H11" s="19">
        <f t="shared" si="1"/>
        <v>0</v>
      </c>
      <c r="I11" s="19">
        <f>'Jul-16'!C11-G11</f>
        <v>0</v>
      </c>
      <c r="J11" s="51" t="e">
        <f t="shared" si="2"/>
        <v>#DIV/0!</v>
      </c>
      <c r="K11" s="19">
        <f>'Jul-16'!D11-H11</f>
        <v>0</v>
      </c>
      <c r="L11" s="69" t="e">
        <f t="shared" si="3"/>
        <v>#DIV/0!</v>
      </c>
    </row>
    <row r="12" spans="1:12" s="3" customFormat="1" ht="36.75" customHeight="1" thickBot="1">
      <c r="A12" s="44"/>
      <c r="B12" s="43" t="s">
        <v>33</v>
      </c>
      <c r="C12" s="41"/>
      <c r="D12" s="42"/>
      <c r="E12" s="16"/>
      <c r="F12" s="17"/>
      <c r="G12" s="18">
        <f t="shared" si="0"/>
        <v>0</v>
      </c>
      <c r="H12" s="19">
        <f t="shared" si="1"/>
        <v>0</v>
      </c>
      <c r="I12" s="19">
        <f>'Jul-16'!C12-G12</f>
        <v>0</v>
      </c>
      <c r="J12" s="51" t="e">
        <f t="shared" si="2"/>
        <v>#DIV/0!</v>
      </c>
      <c r="K12" s="19">
        <f>'Jul-16'!D12-H12</f>
        <v>0</v>
      </c>
      <c r="L12" s="69" t="e">
        <f t="shared" si="3"/>
        <v>#DIV/0!</v>
      </c>
    </row>
    <row r="13" spans="1:12" s="3" customFormat="1" ht="36.75" customHeight="1" thickBot="1">
      <c r="A13" s="44"/>
      <c r="B13" s="43" t="s">
        <v>34</v>
      </c>
      <c r="C13" s="41">
        <v>468</v>
      </c>
      <c r="D13" s="42">
        <v>11520</v>
      </c>
      <c r="E13" s="16"/>
      <c r="F13" s="17"/>
      <c r="G13" s="18">
        <f t="shared" si="0"/>
        <v>0</v>
      </c>
      <c r="H13" s="19">
        <f t="shared" si="1"/>
        <v>0</v>
      </c>
      <c r="I13" s="19">
        <f>'Jul-16'!C13-G13</f>
        <v>468</v>
      </c>
      <c r="J13" s="51">
        <f t="shared" si="2"/>
        <v>1</v>
      </c>
      <c r="K13" s="19">
        <f>'Jul-16'!D13-H13</f>
        <v>11520</v>
      </c>
      <c r="L13" s="69">
        <f t="shared" si="3"/>
        <v>1</v>
      </c>
    </row>
    <row r="14" spans="1:12" s="4" customFormat="1" ht="36.75" customHeight="1" thickBot="1">
      <c r="A14" s="80" t="s">
        <v>111</v>
      </c>
      <c r="B14" s="43" t="s">
        <v>114</v>
      </c>
      <c r="C14" s="41"/>
      <c r="D14" s="42"/>
      <c r="E14" s="16"/>
      <c r="F14" s="17"/>
      <c r="G14" s="18">
        <f t="shared" si="0"/>
        <v>0</v>
      </c>
      <c r="H14" s="19">
        <f t="shared" si="1"/>
        <v>0</v>
      </c>
      <c r="I14" s="19">
        <f>'Jul-16'!C14-G14</f>
        <v>0</v>
      </c>
      <c r="J14" s="51" t="e">
        <f t="shared" si="2"/>
        <v>#DIV/0!</v>
      </c>
      <c r="K14" s="19">
        <f>'Jul-16'!D14-H14</f>
        <v>0</v>
      </c>
      <c r="L14" s="69" t="e">
        <f t="shared" si="3"/>
        <v>#DIV/0!</v>
      </c>
    </row>
    <row r="15" spans="1:12" s="4" customFormat="1" ht="36.75" customHeight="1" thickBot="1">
      <c r="A15" s="120"/>
      <c r="B15" s="43" t="s">
        <v>115</v>
      </c>
      <c r="C15" s="41"/>
      <c r="D15" s="42"/>
      <c r="E15" s="16"/>
      <c r="F15" s="17"/>
      <c r="G15" s="18">
        <f t="shared" si="0"/>
        <v>0</v>
      </c>
      <c r="H15" s="19">
        <f t="shared" si="1"/>
        <v>0</v>
      </c>
      <c r="I15" s="19">
        <f>'Jul-16'!C15-G15</f>
        <v>0</v>
      </c>
      <c r="J15" s="51" t="e">
        <f t="shared" si="2"/>
        <v>#DIV/0!</v>
      </c>
      <c r="K15" s="19">
        <f>'Jul-16'!D15-H15</f>
        <v>0</v>
      </c>
      <c r="L15" s="69" t="e">
        <f t="shared" si="3"/>
        <v>#DIV/0!</v>
      </c>
    </row>
    <row r="16" spans="1:12" s="4" customFormat="1" ht="36.75" customHeight="1" thickBot="1">
      <c r="A16" s="120"/>
      <c r="B16" s="40" t="s">
        <v>116</v>
      </c>
      <c r="C16" s="41"/>
      <c r="D16" s="42"/>
      <c r="E16" s="16"/>
      <c r="F16" s="17"/>
      <c r="G16" s="18">
        <f t="shared" si="0"/>
        <v>0</v>
      </c>
      <c r="H16" s="19">
        <f t="shared" si="1"/>
        <v>0</v>
      </c>
      <c r="I16" s="19">
        <f>'Jul-16'!C16-G16</f>
        <v>0</v>
      </c>
      <c r="J16" s="51" t="e">
        <f t="shared" si="2"/>
        <v>#DIV/0!</v>
      </c>
      <c r="K16" s="19">
        <f>'Jul-16'!D16-H16</f>
        <v>0</v>
      </c>
      <c r="L16" s="69" t="e">
        <f t="shared" si="3"/>
        <v>#DIV/0!</v>
      </c>
    </row>
    <row r="17" spans="1:12" s="4" customFormat="1" ht="36.75" customHeight="1" thickBot="1">
      <c r="A17" s="120"/>
      <c r="B17" s="43" t="s">
        <v>117</v>
      </c>
      <c r="C17" s="41"/>
      <c r="D17" s="42"/>
      <c r="E17" s="16"/>
      <c r="F17" s="17"/>
      <c r="G17" s="18">
        <f>E17</f>
        <v>0</v>
      </c>
      <c r="H17" s="19">
        <f>F17</f>
        <v>0</v>
      </c>
      <c r="I17" s="19">
        <f>'Jul-16'!C17-G17</f>
        <v>0</v>
      </c>
      <c r="J17" s="51" t="e">
        <f>I17/C17</f>
        <v>#DIV/0!</v>
      </c>
      <c r="K17" s="19">
        <f>'Jul-16'!D17-H17</f>
        <v>0</v>
      </c>
      <c r="L17" s="69" t="e">
        <f>K17/D17</f>
        <v>#DIV/0!</v>
      </c>
    </row>
    <row r="18" spans="1:12" s="4" customFormat="1" ht="36.75" customHeight="1" thickBot="1">
      <c r="A18" s="128"/>
      <c r="B18" s="43" t="s">
        <v>232</v>
      </c>
      <c r="C18" s="41"/>
      <c r="D18" s="42"/>
      <c r="E18" s="16"/>
      <c r="F18" s="17"/>
      <c r="G18" s="18">
        <f>E18</f>
        <v>0</v>
      </c>
      <c r="H18" s="19">
        <f>F18</f>
        <v>0</v>
      </c>
      <c r="I18" s="19">
        <f>'Jul-16'!C18-G18</f>
        <v>0</v>
      </c>
      <c r="J18" s="51" t="e">
        <f>I18/C18</f>
        <v>#DIV/0!</v>
      </c>
      <c r="K18" s="19">
        <f>'Jul-16'!D18-H18</f>
        <v>0</v>
      </c>
      <c r="L18" s="69" t="e">
        <f>K18/D18</f>
        <v>#DIV/0!</v>
      </c>
    </row>
    <row r="19" spans="1:12" s="50"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367">
        <f t="shared" si="4"/>
        <v>55822</v>
      </c>
      <c r="J19" s="368">
        <f>I19/C19</f>
        <v>1</v>
      </c>
      <c r="K19" s="367">
        <f>SUM(K3:K18)</f>
        <v>21215</v>
      </c>
      <c r="L19" s="86">
        <f t="shared" si="3"/>
        <v>1</v>
      </c>
    </row>
    <row r="20" spans="1:12" s="4" customFormat="1" ht="49.5" customHeight="1" thickBot="1">
      <c r="A20" s="48" t="s">
        <v>131</v>
      </c>
      <c r="B20" s="359" t="s">
        <v>237</v>
      </c>
      <c r="C20" s="41">
        <v>19985</v>
      </c>
      <c r="D20" s="42">
        <v>6311</v>
      </c>
      <c r="E20" s="16"/>
      <c r="F20" s="17"/>
      <c r="G20" s="18">
        <f t="shared" si="0"/>
        <v>0</v>
      </c>
      <c r="H20" s="19">
        <f t="shared" si="1"/>
        <v>0</v>
      </c>
      <c r="I20" s="19">
        <f>'Jul-16'!C20-G20</f>
        <v>19985</v>
      </c>
      <c r="J20" s="369">
        <f>I20/C20</f>
        <v>1</v>
      </c>
      <c r="K20" s="19">
        <f>'Jul-16'!D20-H20</f>
        <v>6311</v>
      </c>
      <c r="L20" s="69">
        <f t="shared" si="3"/>
        <v>1</v>
      </c>
    </row>
    <row r="21" spans="1:12" s="4" customFormat="1" ht="36.75" customHeight="1" thickBot="1">
      <c r="A21" s="480" t="s">
        <v>120</v>
      </c>
      <c r="B21" s="481"/>
      <c r="C21" s="232">
        <f aca="true" t="shared" si="5" ref="C21:I21">SUM(C19:C20)</f>
        <v>75807</v>
      </c>
      <c r="D21" s="236">
        <f t="shared" si="5"/>
        <v>27526</v>
      </c>
      <c r="E21" s="240">
        <f t="shared" si="5"/>
        <v>0</v>
      </c>
      <c r="F21" s="129">
        <f t="shared" si="5"/>
        <v>0</v>
      </c>
      <c r="G21" s="234">
        <f t="shared" si="5"/>
        <v>0</v>
      </c>
      <c r="H21" s="232">
        <f t="shared" si="5"/>
        <v>0</v>
      </c>
      <c r="I21" s="232">
        <f t="shared" si="5"/>
        <v>75807</v>
      </c>
      <c r="J21" s="370">
        <f>I21/C21</f>
        <v>1</v>
      </c>
      <c r="K21" s="32">
        <f>SUM(K19:K20)</f>
        <v>27526</v>
      </c>
      <c r="L21" s="371">
        <f>K21/D21</f>
        <v>1</v>
      </c>
    </row>
    <row r="22" spans="1:12" s="4" customFormat="1" ht="36.75" customHeight="1" thickBot="1">
      <c r="A22" s="242" t="s">
        <v>118</v>
      </c>
      <c r="B22" s="230" t="e">
        <f>H21/(H21+G21)</f>
        <v>#DIV/0!</v>
      </c>
      <c r="C22" s="476" t="s">
        <v>35</v>
      </c>
      <c r="D22" s="477"/>
      <c r="E22" s="141">
        <f>E21</f>
        <v>0</v>
      </c>
      <c r="F22" s="472" t="s">
        <v>121</v>
      </c>
      <c r="G22" s="391"/>
      <c r="H22" s="391"/>
      <c r="I22" s="391"/>
      <c r="J22" s="391"/>
      <c r="K22" s="391"/>
      <c r="L22" s="473"/>
    </row>
    <row r="23" spans="2:6" s="4" customFormat="1" ht="42.75" customHeight="1" thickTop="1">
      <c r="B23" s="474"/>
      <c r="C23" s="475"/>
      <c r="D23" s="475"/>
      <c r="E23" s="13"/>
      <c r="F23" s="6"/>
    </row>
    <row r="24" ht="12.75">
      <c r="D24" s="5"/>
    </row>
    <row r="27" ht="15">
      <c r="D27" s="8"/>
    </row>
  </sheetData>
  <sheetProtection password="ED2A" sheet="1" selectLockedCells="1"/>
  <protectedRanges>
    <protectedRange password="CACB" sqref="E20:F20 E3:F18" name="Current Expenses"/>
  </protectedRanges>
  <mergeCells count="7">
    <mergeCell ref="I1:L1"/>
    <mergeCell ref="F22:L22"/>
    <mergeCell ref="B23:D23"/>
    <mergeCell ref="C22:D22"/>
    <mergeCell ref="A19:B19"/>
    <mergeCell ref="A3:A6"/>
    <mergeCell ref="A21:B21"/>
  </mergeCells>
  <conditionalFormatting sqref="J1:J65536 L1:L65536">
    <cfRule type="cellIs" priority="1" dxfId="0" operator="lessThanOrEqual" stopIfTrue="1">
      <formula>-0.0999999999</formula>
    </cfRule>
  </conditionalFormatting>
  <printOptions horizontalCentered="1" verticalCentered="1"/>
  <pageMargins left="0.27" right="0" top="0.8" bottom="0.14" header="0" footer="0.2"/>
  <pageSetup fitToHeight="1" fitToWidth="1" horizontalDpi="600" verticalDpi="600" orientation="landscape" scale="68" r:id="rId1"/>
  <headerFooter alignWithMargins="0">
    <oddHeader>&amp;LProgram Name:
Legal Applicant:
&amp;A</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27"/>
  <sheetViews>
    <sheetView zoomScale="70" zoomScaleNormal="70" workbookViewId="0" topLeftCell="A1">
      <selection activeCell="E17" sqref="E17"/>
    </sheetView>
  </sheetViews>
  <sheetFormatPr defaultColWidth="30.8515625" defaultRowHeight="12.75"/>
  <cols>
    <col min="1" max="1" width="28.00390625" style="2" customWidth="1"/>
    <col min="2" max="2" width="23.00390625" style="2" customWidth="1"/>
    <col min="3" max="4" width="15.140625" style="7" customWidth="1"/>
    <col min="5" max="9" width="15.140625" style="2" customWidth="1"/>
    <col min="10" max="10" width="10.28125" style="70" customWidth="1"/>
    <col min="11" max="11" width="15.140625" style="2" customWidth="1"/>
    <col min="12" max="12" width="10.28125" style="70" customWidth="1"/>
    <col min="13" max="16384" width="30.8515625" style="2" customWidth="1"/>
  </cols>
  <sheetData>
    <row r="1" spans="1:12" ht="24.75" customHeight="1" thickBot="1" thickTop="1">
      <c r="A1" s="73" t="s">
        <v>17</v>
      </c>
      <c r="B1" s="74">
        <f>'Invoice Cover Page'!B17</f>
        <v>0</v>
      </c>
      <c r="C1" s="61" t="s">
        <v>18</v>
      </c>
      <c r="D1" s="63"/>
      <c r="E1" s="83" t="s">
        <v>36</v>
      </c>
      <c r="F1" s="84"/>
      <c r="G1" s="65" t="s">
        <v>19</v>
      </c>
      <c r="H1" s="62"/>
      <c r="I1" s="469" t="s">
        <v>139</v>
      </c>
      <c r="J1" s="482"/>
      <c r="K1" s="482"/>
      <c r="L1" s="483"/>
    </row>
    <row r="2" spans="1:12" s="3" customFormat="1" ht="33.75" customHeight="1" thickBot="1">
      <c r="A2" s="37" t="s">
        <v>20</v>
      </c>
      <c r="B2" s="75" t="s">
        <v>21</v>
      </c>
      <c r="C2" s="38" t="s">
        <v>22</v>
      </c>
      <c r="D2" s="39" t="s">
        <v>23</v>
      </c>
      <c r="E2" s="58" t="s">
        <v>22</v>
      </c>
      <c r="F2" s="59" t="s">
        <v>23</v>
      </c>
      <c r="G2" s="14" t="s">
        <v>22</v>
      </c>
      <c r="H2" s="15" t="s">
        <v>23</v>
      </c>
      <c r="I2" s="28" t="s">
        <v>22</v>
      </c>
      <c r="J2" s="53" t="s">
        <v>113</v>
      </c>
      <c r="K2" s="15" t="s">
        <v>23</v>
      </c>
      <c r="L2" s="68" t="s">
        <v>113</v>
      </c>
    </row>
    <row r="3" spans="1:12" s="3" customFormat="1" ht="36.75" customHeight="1" thickBot="1">
      <c r="A3" s="394" t="s">
        <v>119</v>
      </c>
      <c r="B3" s="76" t="s">
        <v>24</v>
      </c>
      <c r="C3" s="60">
        <f>'Jul-16'!C3</f>
        <v>30150</v>
      </c>
      <c r="D3" s="64">
        <f>'Jul-16'!D3</f>
        <v>9500</v>
      </c>
      <c r="E3" s="66"/>
      <c r="F3" s="67"/>
      <c r="G3" s="18">
        <f>E3+'Jul-16'!E3</f>
        <v>0</v>
      </c>
      <c r="H3" s="19">
        <f>F3+'Jul-16'!F3</f>
        <v>0</v>
      </c>
      <c r="I3" s="19">
        <f aca="true" t="shared" si="0" ref="I3:I20">C3-G3</f>
        <v>30150</v>
      </c>
      <c r="J3" s="51">
        <f>I3/C3</f>
        <v>1</v>
      </c>
      <c r="K3" s="19">
        <f aca="true" t="shared" si="1" ref="K3:K20">D3-H3</f>
        <v>9500</v>
      </c>
      <c r="L3" s="69">
        <f>K3/D3</f>
        <v>1</v>
      </c>
    </row>
    <row r="4" spans="1:12" s="3" customFormat="1" ht="36.75" customHeight="1" thickBot="1">
      <c r="A4" s="478"/>
      <c r="B4" s="76" t="s">
        <v>25</v>
      </c>
      <c r="C4" s="60">
        <f>'Jul-16'!C4</f>
        <v>12688</v>
      </c>
      <c r="D4" s="64">
        <f>'Jul-16'!D4</f>
        <v>0</v>
      </c>
      <c r="E4" s="66"/>
      <c r="F4" s="67"/>
      <c r="G4" s="18">
        <f>E4+'Jul-16'!E4</f>
        <v>0</v>
      </c>
      <c r="H4" s="19">
        <f>F4+'Jul-16'!F4</f>
        <v>0</v>
      </c>
      <c r="I4" s="19">
        <f t="shared" si="0"/>
        <v>12688</v>
      </c>
      <c r="J4" s="51">
        <f aca="true" t="shared" si="2" ref="J4:J21">I4/C4</f>
        <v>1</v>
      </c>
      <c r="K4" s="19">
        <f t="shared" si="1"/>
        <v>0</v>
      </c>
      <c r="L4" s="69" t="e">
        <f aca="true" t="shared" si="3" ref="L4:L21">K4/D4</f>
        <v>#DIV/0!</v>
      </c>
    </row>
    <row r="5" spans="1:12" s="3" customFormat="1" ht="36.75" customHeight="1" thickBot="1">
      <c r="A5" s="478"/>
      <c r="B5" s="77" t="s">
        <v>26</v>
      </c>
      <c r="C5" s="60">
        <f>'Jul-16'!C5</f>
        <v>9096</v>
      </c>
      <c r="D5" s="64">
        <f>'Jul-16'!D5</f>
        <v>195</v>
      </c>
      <c r="E5" s="66"/>
      <c r="F5" s="67"/>
      <c r="G5" s="18">
        <f>E5+'Jul-16'!E5</f>
        <v>0</v>
      </c>
      <c r="H5" s="19">
        <f>F5+'Jul-16'!F5</f>
        <v>0</v>
      </c>
      <c r="I5" s="19">
        <f t="shared" si="0"/>
        <v>9096</v>
      </c>
      <c r="J5" s="51">
        <f t="shared" si="2"/>
        <v>1</v>
      </c>
      <c r="K5" s="19">
        <f t="shared" si="1"/>
        <v>195</v>
      </c>
      <c r="L5" s="69">
        <f t="shared" si="3"/>
        <v>1</v>
      </c>
    </row>
    <row r="6" spans="1:12" s="3" customFormat="1" ht="36.75" customHeight="1" thickBot="1">
      <c r="A6" s="478"/>
      <c r="B6" s="77" t="s">
        <v>27</v>
      </c>
      <c r="C6" s="60">
        <f>'Jul-16'!C6</f>
        <v>1500</v>
      </c>
      <c r="D6" s="64">
        <f>'Jul-16'!D6</f>
        <v>0</v>
      </c>
      <c r="E6" s="66"/>
      <c r="F6" s="67"/>
      <c r="G6" s="18">
        <f>E6+'Jul-16'!E6</f>
        <v>0</v>
      </c>
      <c r="H6" s="19">
        <f>F6+'Jul-16'!F6</f>
        <v>0</v>
      </c>
      <c r="I6" s="19">
        <f t="shared" si="0"/>
        <v>1500</v>
      </c>
      <c r="J6" s="51">
        <f t="shared" si="2"/>
        <v>1</v>
      </c>
      <c r="K6" s="19">
        <f t="shared" si="1"/>
        <v>0</v>
      </c>
      <c r="L6" s="69" t="e">
        <f t="shared" si="3"/>
        <v>#DIV/0!</v>
      </c>
    </row>
    <row r="7" spans="1:12" s="3" customFormat="1" ht="36.75" customHeight="1" thickBot="1">
      <c r="A7" s="44"/>
      <c r="B7" s="77" t="s">
        <v>28</v>
      </c>
      <c r="C7" s="60">
        <f>'Jul-16'!C7</f>
        <v>0</v>
      </c>
      <c r="D7" s="64">
        <f>'Jul-16'!D7</f>
        <v>0</v>
      </c>
      <c r="E7" s="66"/>
      <c r="F7" s="67"/>
      <c r="G7" s="18">
        <f>E7+'Jul-16'!E7</f>
        <v>0</v>
      </c>
      <c r="H7" s="19">
        <f>F7+'Jul-16'!F7</f>
        <v>0</v>
      </c>
      <c r="I7" s="19">
        <f t="shared" si="0"/>
        <v>0</v>
      </c>
      <c r="J7" s="51" t="e">
        <f t="shared" si="2"/>
        <v>#DIV/0!</v>
      </c>
      <c r="K7" s="19">
        <f t="shared" si="1"/>
        <v>0</v>
      </c>
      <c r="L7" s="69" t="e">
        <f t="shared" si="3"/>
        <v>#DIV/0!</v>
      </c>
    </row>
    <row r="8" spans="1:12" s="3" customFormat="1" ht="36.75" customHeight="1" thickBot="1">
      <c r="A8" s="78"/>
      <c r="B8" s="77" t="s">
        <v>29</v>
      </c>
      <c r="C8" s="60">
        <f>'Jul-16'!C8</f>
        <v>1920</v>
      </c>
      <c r="D8" s="64">
        <f>'Jul-16'!D8</f>
        <v>0</v>
      </c>
      <c r="E8" s="66"/>
      <c r="F8" s="67"/>
      <c r="G8" s="18">
        <f>E8+'Jul-16'!E8</f>
        <v>0</v>
      </c>
      <c r="H8" s="19">
        <f>F8+'Jul-16'!F8</f>
        <v>0</v>
      </c>
      <c r="I8" s="19">
        <f t="shared" si="0"/>
        <v>1920</v>
      </c>
      <c r="J8" s="51">
        <f t="shared" si="2"/>
        <v>1</v>
      </c>
      <c r="K8" s="19">
        <f t="shared" si="1"/>
        <v>0</v>
      </c>
      <c r="L8" s="69" t="e">
        <f t="shared" si="3"/>
        <v>#DIV/0!</v>
      </c>
    </row>
    <row r="9" spans="1:12" s="3" customFormat="1" ht="36.75" customHeight="1" thickBot="1">
      <c r="A9" s="78"/>
      <c r="B9" s="79" t="s">
        <v>30</v>
      </c>
      <c r="C9" s="60">
        <f>'Jul-16'!C9</f>
        <v>0</v>
      </c>
      <c r="D9" s="64">
        <f>'Jul-16'!D9</f>
        <v>0</v>
      </c>
      <c r="E9" s="66"/>
      <c r="F9" s="67"/>
      <c r="G9" s="18">
        <f>E9+'Jul-16'!E9</f>
        <v>0</v>
      </c>
      <c r="H9" s="19">
        <f>F9+'Jul-16'!F9</f>
        <v>0</v>
      </c>
      <c r="I9" s="19">
        <f t="shared" si="0"/>
        <v>0</v>
      </c>
      <c r="J9" s="51" t="e">
        <f t="shared" si="2"/>
        <v>#DIV/0!</v>
      </c>
      <c r="K9" s="19">
        <f t="shared" si="1"/>
        <v>0</v>
      </c>
      <c r="L9" s="69" t="e">
        <f t="shared" si="3"/>
        <v>#DIV/0!</v>
      </c>
    </row>
    <row r="10" spans="1:12" s="3" customFormat="1" ht="36.75" customHeight="1" thickBot="1">
      <c r="A10" s="393"/>
      <c r="B10" s="77" t="s">
        <v>31</v>
      </c>
      <c r="C10" s="60">
        <f>'Jul-16'!C10</f>
        <v>0</v>
      </c>
      <c r="D10" s="64">
        <f>'Jul-16'!D10</f>
        <v>0</v>
      </c>
      <c r="E10" s="66"/>
      <c r="F10" s="67"/>
      <c r="G10" s="18">
        <f>E10+'Jul-16'!E10</f>
        <v>0</v>
      </c>
      <c r="H10" s="19">
        <f>F10+'Jul-16'!F10</f>
        <v>0</v>
      </c>
      <c r="I10" s="19">
        <f t="shared" si="0"/>
        <v>0</v>
      </c>
      <c r="J10" s="51" t="e">
        <f t="shared" si="2"/>
        <v>#DIV/0!</v>
      </c>
      <c r="K10" s="19">
        <f t="shared" si="1"/>
        <v>0</v>
      </c>
      <c r="L10" s="69" t="e">
        <f t="shared" si="3"/>
        <v>#DIV/0!</v>
      </c>
    </row>
    <row r="11" spans="1:12" s="3" customFormat="1" ht="36.75" customHeight="1" thickBot="1">
      <c r="A11" s="393"/>
      <c r="B11" s="77" t="s">
        <v>32</v>
      </c>
      <c r="C11" s="60">
        <f>'Jul-16'!C11</f>
        <v>0</v>
      </c>
      <c r="D11" s="64">
        <f>'Jul-16'!D11</f>
        <v>0</v>
      </c>
      <c r="E11" s="66"/>
      <c r="F11" s="67"/>
      <c r="G11" s="18">
        <f>E11+'Jul-16'!E11</f>
        <v>0</v>
      </c>
      <c r="H11" s="19">
        <f>F11+'Jul-16'!F11</f>
        <v>0</v>
      </c>
      <c r="I11" s="19">
        <f t="shared" si="0"/>
        <v>0</v>
      </c>
      <c r="J11" s="51" t="e">
        <f t="shared" si="2"/>
        <v>#DIV/0!</v>
      </c>
      <c r="K11" s="19">
        <f t="shared" si="1"/>
        <v>0</v>
      </c>
      <c r="L11" s="69" t="e">
        <f t="shared" si="3"/>
        <v>#DIV/0!</v>
      </c>
    </row>
    <row r="12" spans="1:12" s="3" customFormat="1" ht="36.75" customHeight="1" thickBot="1">
      <c r="A12" s="78"/>
      <c r="B12" s="77" t="s">
        <v>33</v>
      </c>
      <c r="C12" s="60">
        <f>'Jul-16'!C12</f>
        <v>0</v>
      </c>
      <c r="D12" s="64">
        <f>'Jul-16'!D12</f>
        <v>0</v>
      </c>
      <c r="E12" s="66"/>
      <c r="F12" s="67"/>
      <c r="G12" s="18">
        <f>E12+'Jul-16'!E12</f>
        <v>0</v>
      </c>
      <c r="H12" s="19">
        <f>F12+'Jul-16'!F12</f>
        <v>0</v>
      </c>
      <c r="I12" s="19">
        <f t="shared" si="0"/>
        <v>0</v>
      </c>
      <c r="J12" s="51" t="e">
        <f t="shared" si="2"/>
        <v>#DIV/0!</v>
      </c>
      <c r="K12" s="19">
        <f t="shared" si="1"/>
        <v>0</v>
      </c>
      <c r="L12" s="69" t="e">
        <f t="shared" si="3"/>
        <v>#DIV/0!</v>
      </c>
    </row>
    <row r="13" spans="1:12" s="3" customFormat="1" ht="36.75" customHeight="1" thickBot="1">
      <c r="A13" s="44"/>
      <c r="B13" s="77" t="s">
        <v>34</v>
      </c>
      <c r="C13" s="60">
        <f>'Jul-16'!C13</f>
        <v>468</v>
      </c>
      <c r="D13" s="64">
        <f>'Jul-16'!D13</f>
        <v>11520</v>
      </c>
      <c r="E13" s="66"/>
      <c r="F13" s="67"/>
      <c r="G13" s="18">
        <f>E13+'Jul-16'!E13</f>
        <v>0</v>
      </c>
      <c r="H13" s="19">
        <f>F13+'Jul-16'!F13</f>
        <v>0</v>
      </c>
      <c r="I13" s="19">
        <f t="shared" si="0"/>
        <v>468</v>
      </c>
      <c r="J13" s="51">
        <f t="shared" si="2"/>
        <v>1</v>
      </c>
      <c r="K13" s="19">
        <f t="shared" si="1"/>
        <v>11520</v>
      </c>
      <c r="L13" s="69">
        <f t="shared" si="3"/>
        <v>1</v>
      </c>
    </row>
    <row r="14" spans="1:12" s="4" customFormat="1" ht="36.75" customHeight="1" thickBot="1">
      <c r="A14" s="80"/>
      <c r="B14" s="43" t="s">
        <v>114</v>
      </c>
      <c r="C14" s="60">
        <f>'Jul-16'!C14</f>
        <v>0</v>
      </c>
      <c r="D14" s="64">
        <f>'Jul-16'!D14</f>
        <v>0</v>
      </c>
      <c r="E14" s="66"/>
      <c r="F14" s="67"/>
      <c r="G14" s="18">
        <f>E14+'Jul-16'!E14</f>
        <v>0</v>
      </c>
      <c r="H14" s="19">
        <f>F14+'Jul-16'!F14</f>
        <v>0</v>
      </c>
      <c r="I14" s="19">
        <f t="shared" si="0"/>
        <v>0</v>
      </c>
      <c r="J14" s="51" t="e">
        <f t="shared" si="2"/>
        <v>#DIV/0!</v>
      </c>
      <c r="K14" s="19">
        <f t="shared" si="1"/>
        <v>0</v>
      </c>
      <c r="L14" s="69" t="e">
        <f t="shared" si="3"/>
        <v>#DIV/0!</v>
      </c>
    </row>
    <row r="15" spans="1:12" s="4" customFormat="1" ht="36.75" customHeight="1" thickBot="1">
      <c r="A15" s="81"/>
      <c r="B15" s="43" t="s">
        <v>115</v>
      </c>
      <c r="C15" s="60">
        <f>'Jul-16'!C15</f>
        <v>0</v>
      </c>
      <c r="D15" s="64">
        <f>'Jul-16'!D15</f>
        <v>0</v>
      </c>
      <c r="E15" s="66"/>
      <c r="F15" s="67"/>
      <c r="G15" s="18">
        <f>E15+'Jul-16'!E15</f>
        <v>0</v>
      </c>
      <c r="H15" s="19">
        <f>F15+'Jul-16'!F15</f>
        <v>0</v>
      </c>
      <c r="I15" s="19">
        <f t="shared" si="0"/>
        <v>0</v>
      </c>
      <c r="J15" s="51" t="e">
        <f t="shared" si="2"/>
        <v>#DIV/0!</v>
      </c>
      <c r="K15" s="19">
        <f t="shared" si="1"/>
        <v>0</v>
      </c>
      <c r="L15" s="69" t="e">
        <f t="shared" si="3"/>
        <v>#DIV/0!</v>
      </c>
    </row>
    <row r="16" spans="1:12" s="4" customFormat="1" ht="36.75" customHeight="1" thickBot="1">
      <c r="A16" s="81"/>
      <c r="B16" s="40" t="s">
        <v>116</v>
      </c>
      <c r="C16" s="60">
        <f>'Jul-16'!C16</f>
        <v>0</v>
      </c>
      <c r="D16" s="64">
        <f>'Jul-16'!D16</f>
        <v>0</v>
      </c>
      <c r="E16" s="66"/>
      <c r="F16" s="67"/>
      <c r="G16" s="18">
        <f>E16+'Jul-16'!E16</f>
        <v>0</v>
      </c>
      <c r="H16" s="19">
        <f>F16+'Jul-16'!F16</f>
        <v>0</v>
      </c>
      <c r="I16" s="19">
        <f t="shared" si="0"/>
        <v>0</v>
      </c>
      <c r="J16" s="51" t="e">
        <f>I16/C16</f>
        <v>#DIV/0!</v>
      </c>
      <c r="K16" s="19">
        <f t="shared" si="1"/>
        <v>0</v>
      </c>
      <c r="L16" s="69" t="e">
        <f t="shared" si="3"/>
        <v>#DIV/0!</v>
      </c>
    </row>
    <row r="17" spans="1:12" s="4" customFormat="1" ht="36.75" customHeight="1" thickBot="1">
      <c r="A17" s="120"/>
      <c r="B17" s="43" t="s">
        <v>117</v>
      </c>
      <c r="C17" s="60">
        <f>'Jul-16'!C17</f>
        <v>0</v>
      </c>
      <c r="D17" s="64">
        <f>'Jul-16'!D17</f>
        <v>0</v>
      </c>
      <c r="E17" s="66"/>
      <c r="F17" s="67"/>
      <c r="G17" s="18">
        <f>E17+'Jul-16'!E17</f>
        <v>0</v>
      </c>
      <c r="H17" s="19">
        <f>F17+'Jul-16'!F17</f>
        <v>0</v>
      </c>
      <c r="I17" s="19">
        <f>C17-G17</f>
        <v>0</v>
      </c>
      <c r="J17" s="51" t="e">
        <f>I17/C17</f>
        <v>#DIV/0!</v>
      </c>
      <c r="K17" s="19">
        <f t="shared" si="1"/>
        <v>0</v>
      </c>
      <c r="L17" s="69" t="e">
        <f t="shared" si="3"/>
        <v>#DIV/0!</v>
      </c>
    </row>
    <row r="18" spans="1:12" s="4" customFormat="1" ht="36.75" customHeight="1" thickBot="1">
      <c r="A18" s="128"/>
      <c r="B18" s="43" t="s">
        <v>232</v>
      </c>
      <c r="C18" s="60">
        <f>'Jul-16'!C18</f>
        <v>0</v>
      </c>
      <c r="D18" s="64">
        <f>'Jul-16'!D18</f>
        <v>0</v>
      </c>
      <c r="E18" s="16"/>
      <c r="F18" s="17"/>
      <c r="G18" s="18">
        <f>E18+'Jul-16'!E18</f>
        <v>0</v>
      </c>
      <c r="H18" s="19">
        <f>F18+'Jul-16'!F18</f>
        <v>0</v>
      </c>
      <c r="I18" s="19">
        <f>C18-G18</f>
        <v>0</v>
      </c>
      <c r="J18" s="51" t="e">
        <f>I18/C18</f>
        <v>#DIV/0!</v>
      </c>
      <c r="K18" s="19">
        <f>D18-H18</f>
        <v>0</v>
      </c>
      <c r="L18" s="69" t="e">
        <f>K18/D18</f>
        <v>#DIV/0!</v>
      </c>
    </row>
    <row r="19" spans="1:12" s="50" customFormat="1" ht="36.75" customHeight="1" thickBot="1">
      <c r="A19" s="396" t="s">
        <v>112</v>
      </c>
      <c r="B19" s="397"/>
      <c r="C19" s="231">
        <f aca="true" t="shared" si="4" ref="C19:I19">SUM(C3:C18)</f>
        <v>55822</v>
      </c>
      <c r="D19" s="21">
        <f t="shared" si="4"/>
        <v>21215</v>
      </c>
      <c r="E19" s="22">
        <f t="shared" si="4"/>
        <v>0</v>
      </c>
      <c r="F19" s="23">
        <f t="shared" si="4"/>
        <v>0</v>
      </c>
      <c r="G19" s="239">
        <f t="shared" si="4"/>
        <v>0</v>
      </c>
      <c r="H19" s="20">
        <f t="shared" si="4"/>
        <v>0</v>
      </c>
      <c r="I19" s="20">
        <f t="shared" si="4"/>
        <v>55822</v>
      </c>
      <c r="J19" s="25">
        <f>I19/C19</f>
        <v>1</v>
      </c>
      <c r="K19" s="20">
        <f>SUM(K3:K18)</f>
        <v>21215</v>
      </c>
      <c r="L19" s="86">
        <f>K19/D19</f>
        <v>1</v>
      </c>
    </row>
    <row r="20" spans="1:12" s="4" customFormat="1" ht="49.5" customHeight="1" thickBot="1">
      <c r="A20" s="48" t="s">
        <v>129</v>
      </c>
      <c r="B20" s="359" t="s">
        <v>237</v>
      </c>
      <c r="C20" s="60">
        <f>'Jul-16'!C20</f>
        <v>19985</v>
      </c>
      <c r="D20" s="64">
        <f>'Jul-16'!D20</f>
        <v>6311</v>
      </c>
      <c r="E20" s="66"/>
      <c r="F20" s="67"/>
      <c r="G20" s="18">
        <f>E20+'Jul-16'!E20</f>
        <v>0</v>
      </c>
      <c r="H20" s="19">
        <f>F20+'Jul-16'!F20</f>
        <v>0</v>
      </c>
      <c r="I20" s="19">
        <f t="shared" si="0"/>
        <v>19985</v>
      </c>
      <c r="J20" s="51">
        <f t="shared" si="2"/>
        <v>1</v>
      </c>
      <c r="K20" s="19">
        <f t="shared" si="1"/>
        <v>6311</v>
      </c>
      <c r="L20" s="69">
        <f t="shared" si="3"/>
        <v>1</v>
      </c>
    </row>
    <row r="21" spans="1:12" s="4" customFormat="1" ht="36.75" customHeight="1" thickBot="1">
      <c r="A21" s="396" t="s">
        <v>120</v>
      </c>
      <c r="B21" s="397"/>
      <c r="C21" s="232">
        <f>SUM(C19:C20)</f>
        <v>75807</v>
      </c>
      <c r="D21" s="236">
        <f aca="true" t="shared" si="5" ref="D21:I21">SUM(D19:D20)</f>
        <v>27526</v>
      </c>
      <c r="E21" s="240">
        <f t="shared" si="5"/>
        <v>0</v>
      </c>
      <c r="F21" s="129">
        <f t="shared" si="5"/>
        <v>0</v>
      </c>
      <c r="G21" s="234">
        <f t="shared" si="5"/>
        <v>0</v>
      </c>
      <c r="H21" s="232">
        <f t="shared" si="5"/>
        <v>0</v>
      </c>
      <c r="I21" s="232">
        <f t="shared" si="5"/>
        <v>75807</v>
      </c>
      <c r="J21" s="92">
        <f t="shared" si="2"/>
        <v>1</v>
      </c>
      <c r="K21" s="32">
        <f>SUM(K19:K20)</f>
        <v>27526</v>
      </c>
      <c r="L21" s="102">
        <f t="shared" si="3"/>
        <v>1</v>
      </c>
    </row>
    <row r="22" spans="1:12" s="4" customFormat="1" ht="36.75" customHeight="1" thickBot="1">
      <c r="A22" s="242" t="s">
        <v>118</v>
      </c>
      <c r="B22" s="241" t="e">
        <f>H21/(G21+H21)</f>
        <v>#DIV/0!</v>
      </c>
      <c r="C22" s="87"/>
      <c r="D22" s="245" t="s">
        <v>35</v>
      </c>
      <c r="E22" s="140">
        <f>E21</f>
        <v>0</v>
      </c>
      <c r="F22" s="390" t="s">
        <v>130</v>
      </c>
      <c r="G22" s="391"/>
      <c r="H22" s="391"/>
      <c r="I22" s="391"/>
      <c r="J22" s="391"/>
      <c r="K22" s="391"/>
      <c r="L22" s="473"/>
    </row>
    <row r="23" spans="3:12" s="4" customFormat="1" ht="42.75" customHeight="1" thickTop="1">
      <c r="C23" s="5"/>
      <c r="D23" s="1"/>
      <c r="F23" s="85"/>
      <c r="G23" s="50"/>
      <c r="H23" s="50"/>
      <c r="J23" s="13"/>
      <c r="L23" s="13"/>
    </row>
    <row r="24" ht="12.75">
      <c r="D24" s="5"/>
    </row>
    <row r="27" ht="15">
      <c r="D27" s="8"/>
    </row>
  </sheetData>
  <sheetProtection password="ED2A" sheet="1" selectLockedCells="1"/>
  <protectedRanges>
    <protectedRange password="CACB" sqref="E3:F17 E20:F20" name="Current Expenses"/>
    <protectedRange password="CACB" sqref="E18:F18" name="Current Expenses_3"/>
  </protectedRanges>
  <mergeCells count="6">
    <mergeCell ref="I1:L1"/>
    <mergeCell ref="F22:L22"/>
    <mergeCell ref="A10:A11"/>
    <mergeCell ref="A3:A6"/>
    <mergeCell ref="A19:B19"/>
    <mergeCell ref="A21:B21"/>
  </mergeCells>
  <conditionalFormatting sqref="C21:I21">
    <cfRule type="cellIs" priority="3" dxfId="50" operator="lessThanOrEqual" stopIfTrue="1">
      <formula>-0.0999999</formula>
    </cfRule>
  </conditionalFormatting>
  <conditionalFormatting sqref="J1:J65536 L1:L65536">
    <cfRule type="cellIs" priority="4" dxfId="0" operator="lessThanOrEqual" stopIfTrue="1">
      <formula>-0.0999999999</formula>
    </cfRule>
  </conditionalFormatting>
  <conditionalFormatting sqref="J19 L19">
    <cfRule type="cellIs" priority="1" dxfId="0" operator="lessThanOrEqual" stopIfTrue="1">
      <formula>-0.0999999999</formula>
    </cfRule>
  </conditionalFormatting>
  <printOptions horizontalCentered="1" verticalCentered="1"/>
  <pageMargins left="0.27" right="0" top="0.8" bottom="0.14" header="0" footer="0.2"/>
  <pageSetup fitToHeight="1" fitToWidth="1" horizontalDpi="600" verticalDpi="600" orientation="landscape" scale="68" r:id="rId1"/>
  <headerFooter alignWithMargins="0">
    <oddHeader>&amp;LProgram Name:
Legal Applicant: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the Governor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Elsa Berumen</dc:creator>
  <cp:keywords/>
  <dc:description/>
  <cp:lastModifiedBy>Gaylord Daluz</cp:lastModifiedBy>
  <cp:lastPrinted>2015-08-18T19:56:06Z</cp:lastPrinted>
  <dcterms:created xsi:type="dcterms:W3CDTF">2005-07-22T16:58:17Z</dcterms:created>
  <dcterms:modified xsi:type="dcterms:W3CDTF">2016-07-08T19:10:15Z</dcterms:modified>
  <cp:category/>
  <cp:version/>
  <cp:contentType/>
  <cp:contentStatus/>
</cp:coreProperties>
</file>